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0" yWindow="0" windowWidth="39780" windowHeight="24120" tabRatio="792" activeTab="6"/>
  </bookViews>
  <sheets>
    <sheet name="Table of Contents" sheetId="7" r:id="rId1"/>
    <sheet name="data" sheetId="1" r:id="rId2"/>
    <sheet name="Top 10 Drugs Graph" sheetId="2" r:id="rId3"/>
    <sheet name="Hypothesis Testing Data" sheetId="4" r:id="rId4"/>
    <sheet name="Confidence Interval Proportion" sheetId="5" r:id="rId5"/>
    <sheet name="Hyp Test Prop" sheetId="6" r:id="rId6"/>
    <sheet name="Methods, Analysis, &amp; Source" sheetId="8"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2" l="1"/>
  <c r="C6" i="2"/>
  <c r="C7" i="2"/>
  <c r="C8" i="2"/>
  <c r="C9" i="2"/>
  <c r="C12" i="2"/>
  <c r="L2" i="2"/>
  <c r="C3" i="2"/>
  <c r="C5" i="2"/>
  <c r="C11" i="2"/>
  <c r="C10" i="2"/>
  <c r="L3" i="2"/>
  <c r="L4" i="2"/>
  <c r="D5" i="6"/>
  <c r="D10" i="4"/>
  <c r="F24" i="1"/>
  <c r="B32" i="1"/>
  <c r="E24" i="1"/>
  <c r="B31" i="1"/>
  <c r="D24" i="1"/>
  <c r="B30" i="1"/>
  <c r="C24" i="1"/>
  <c r="B29" i="1"/>
  <c r="B24" i="1"/>
  <c r="B28" i="1"/>
  <c r="C12" i="4"/>
  <c r="B12" i="4"/>
  <c r="D12" i="4"/>
  <c r="C13" i="4"/>
  <c r="B13" i="4"/>
  <c r="D3" i="4"/>
  <c r="D4" i="4"/>
  <c r="D5" i="4"/>
  <c r="D6" i="4"/>
  <c r="D7" i="4"/>
  <c r="D8" i="4"/>
  <c r="D9" i="4"/>
  <c r="D11" i="4"/>
  <c r="D2" i="4"/>
  <c r="E15" i="6"/>
  <c r="E16" i="6"/>
  <c r="E19" i="6"/>
  <c r="D15" i="6"/>
  <c r="D16" i="6"/>
  <c r="D19" i="6"/>
  <c r="E17" i="6"/>
  <c r="D17" i="6"/>
  <c r="C11" i="6"/>
  <c r="G18" i="1"/>
  <c r="G14" i="1"/>
  <c r="B22" i="5"/>
  <c r="B23" i="5"/>
  <c r="B24" i="5"/>
  <c r="B33" i="5"/>
  <c r="A17" i="5"/>
  <c r="B17" i="5"/>
  <c r="C17" i="5"/>
  <c r="B19" i="5"/>
  <c r="B20" i="5"/>
  <c r="B31" i="5"/>
  <c r="B29" i="5"/>
  <c r="A29" i="5"/>
  <c r="B25" i="5"/>
  <c r="E12" i="4"/>
  <c r="G16" i="1"/>
  <c r="G15" i="1"/>
  <c r="G17" i="1"/>
  <c r="G19" i="1"/>
  <c r="G20" i="1"/>
  <c r="G23" i="1"/>
  <c r="G21" i="1"/>
  <c r="G22" i="1"/>
  <c r="C13" i="2"/>
  <c r="B3" i="2"/>
  <c r="B4" i="2"/>
  <c r="B5" i="2"/>
  <c r="B6" i="2"/>
  <c r="B7" i="2"/>
  <c r="B8" i="2"/>
  <c r="B9" i="2"/>
  <c r="B10" i="2"/>
  <c r="B11" i="2"/>
  <c r="B12" i="2"/>
  <c r="G24" i="1"/>
</calcChain>
</file>

<file path=xl/sharedStrings.xml><?xml version="1.0" encoding="utf-8"?>
<sst xmlns="http://schemas.openxmlformats.org/spreadsheetml/2006/main" count="133" uniqueCount="88">
  <si>
    <t>Mortality data from the National Vital Statistics System (NVSS) are a fundamental source of demographic, geographic, and cause-of-death information. This is one of the few sources of health-related data that are comparable for small geographic areas and are available for a long time period in the United States. The data are also used to present the characteristics of those dying in the United States, to determine life expectancy, and to compare mortality trends with other countries.</t>
  </si>
  <si>
    <t>Data source and study population This descriptive analysis was conducted using data from NVSS–M from 2010 through 2014. NVSS–M contains cause of death, demographic, and geographic information extracted from death certificates (15). The study population was limited to U.S. residents with an underlying cause of death of drug overdose (ICD–10 codes X40–X44, X60–X64, X85, and Y10–Y14). Drug overdose deaths included all intents (i.e., unintentional, suicide, homicide, and undetermined), as there is variation in the intent reported across states (16). This code set limits the deaths to acute intoxication from drugs (i.e., drug overdose) as opposed to chronic exposure leading to death (e.g., liver toxicity) or adverse effects experienced from therapeutic or prophylactic dosages of drugs. Use of this code set is consistent with other NCHS and Centers for Disease Control and Prevention publications on drug overdose deaths and facilitates comparability with other analyses using the ICD–10-coded data (1–4)</t>
  </si>
  <si>
    <t>1Category includes drug overdose deaths with mentions of drug exposures not otherwise specified (e.g., mention of “POLYPHARMACY” or “DRUG”), uninformative text, and drug overdose deaths with no drug mentions identified (e.g., text stating “OVERDOSE” with no mention of a drug). NOTES: Drug overdose deaths are identified using underlying cause-of-death codes X40–X44, X60–X64, X85, and Y10–Y14. Numbers may not add to 100 due to rounding. SOURCE: NCHS, National Vital Statistics System, Mortality files linked with death certificate literal text.</t>
  </si>
  <si>
    <t>Drug overdose deaths with mention of…</t>
  </si>
  <si>
    <t>at least 1 drug</t>
  </si>
  <si>
    <t>without mention of a drug class or specific drug "overdose"</t>
  </si>
  <si>
    <t>only a drug class</t>
  </si>
  <si>
    <t>Top 10 Drugs involved in drug overdose deaths: US, 2010-2014</t>
  </si>
  <si>
    <t>Oxycodone</t>
  </si>
  <si>
    <t>Methadone</t>
  </si>
  <si>
    <t>Cocaine</t>
  </si>
  <si>
    <t>Alprazolam</t>
  </si>
  <si>
    <t>Heroin</t>
  </si>
  <si>
    <t>Morphine</t>
  </si>
  <si>
    <t>Hydrocodone</t>
  </si>
  <si>
    <t>Fentanyl</t>
  </si>
  <si>
    <t>Diazepam</t>
  </si>
  <si>
    <t>Methamphetamine</t>
  </si>
  <si>
    <t>NOTES: Drug overdose deaths are identified using underlying cause-of-death codes X40–X44, X60–X64, X85, and Y10–Y14. Deaths may involve other drugs in addition to the referent drug (i.e., the one listed). Deaths involving more than one drug (e.g., a death involving both heroin and cocaine) are counted in both totals. Caution should be used when comparing numbers across years. The reporting of at least one specific drug in the literal text improved, from 67% of drug overdose deaths in 2010 to 78% of drug overdose deaths in 2014. SOURCE: NCHS, National Vital Statistics System, Mortality files linked with death certificate literal text.</t>
  </si>
  <si>
    <t>Top 10 Drugs by Deaths (2010-2014)</t>
  </si>
  <si>
    <t>Drug Name</t>
  </si>
  <si>
    <t>Relative Frequency</t>
  </si>
  <si>
    <t>#of Deaths</t>
  </si>
  <si>
    <t>Meth</t>
  </si>
  <si>
    <t>*Meth = Methamphetamine</t>
  </si>
  <si>
    <t>Survey: nearly half of Americans have a family member or close friend who’s been addicted to drugs</t>
  </si>
  <si>
    <t>Brandy</t>
  </si>
  <si>
    <t>Veronica</t>
  </si>
  <si>
    <t>Jackie</t>
  </si>
  <si>
    <t>Debbie</t>
  </si>
  <si>
    <t>Donna</t>
  </si>
  <si>
    <t>Kirk</t>
  </si>
  <si>
    <t>Tiff</t>
  </si>
  <si>
    <t>Frank</t>
  </si>
  <si>
    <t>Tttl Friends</t>
  </si>
  <si>
    <t>No</t>
  </si>
  <si>
    <t>Yes</t>
  </si>
  <si>
    <t>yes</t>
  </si>
  <si>
    <t>no</t>
  </si>
  <si>
    <t>n</t>
  </si>
  <si>
    <t>Confidence Level</t>
  </si>
  <si>
    <t>z-score</t>
  </si>
  <si>
    <t>Sample Standard Deviation</t>
  </si>
  <si>
    <t>Confidence Interval</t>
  </si>
  <si>
    <t>Low Guess</t>
  </si>
  <si>
    <t>High Guess</t>
  </si>
  <si>
    <t>Margin of Error</t>
  </si>
  <si>
    <t>Desired Margin of Error</t>
  </si>
  <si>
    <t>Sample Size Needed</t>
  </si>
  <si>
    <t>Do You Know Someone Addicted to Opioids</t>
  </si>
  <si>
    <t>A Pew Research Center survey conducted in August found that 46% of U.S. adults say they have a family member or close friend who is addicted to drugs or has been in the past</t>
  </si>
  <si>
    <t>Older Data</t>
  </si>
  <si>
    <t>Recent Data</t>
  </si>
  <si>
    <t>Recent</t>
  </si>
  <si>
    <t>Sig. Level</t>
  </si>
  <si>
    <t>Left or Right Tailed Test?</t>
  </si>
  <si>
    <t>Hypothesis Test (Proportion)</t>
  </si>
  <si>
    <t>Left-Tailed</t>
  </si>
  <si>
    <t>Right-Tailed</t>
  </si>
  <si>
    <t>Crit. Value</t>
  </si>
  <si>
    <t>Test Stat (Z)</t>
  </si>
  <si>
    <t>P-Value</t>
  </si>
  <si>
    <t xml:space="preserve">Conclusion </t>
  </si>
  <si>
    <t>Cha-on</t>
  </si>
  <si>
    <t>ttl</t>
  </si>
  <si>
    <t>Death from top 10 drugs</t>
  </si>
  <si>
    <t>The data on the hyphothesis testing page was obtained from subjects who were recruited by myself.</t>
  </si>
  <si>
    <t>Noyna</t>
  </si>
  <si>
    <t>Original Data from Pew Research Center</t>
  </si>
  <si>
    <t>Link</t>
  </si>
  <si>
    <t>Older p</t>
  </si>
  <si>
    <t>One of the concerns that was apparent on the outset of retrieving the information was that as I created my survey that only my friends would respond to my question.  In an effort to alleviate that problem, I asked 14 friends who use facebook and have a variety of friends in their online network platform to publish the survey.  10 agreed to publish the survey to their online feeds.</t>
  </si>
  <si>
    <t>All subjects are Americans and they all currently reside in the US.</t>
  </si>
  <si>
    <t>Death from top 10 drugs data extraction for the chart.</t>
  </si>
  <si>
    <t>The hypothesis test is based on a crossectional study to determine whether or not drug use is on the rise.</t>
  </si>
  <si>
    <r>
      <rPr>
        <b/>
        <sz val="12"/>
        <color theme="1"/>
        <rFont val="Calibri"/>
        <family val="2"/>
        <scheme val="minor"/>
      </rPr>
      <t>Study:</t>
    </r>
    <r>
      <rPr>
        <sz val="12"/>
        <color theme="1"/>
        <rFont val="Calibri"/>
        <family val="2"/>
        <scheme val="minor"/>
      </rPr>
      <t xml:space="preserve"> Retrospective (data obtained from CDC National Vitals Statistic Data)</t>
    </r>
  </si>
  <si>
    <t>#of Deaths due to Illegal Opiods vs. Legal Opioids</t>
  </si>
  <si>
    <t>Legal</t>
  </si>
  <si>
    <t>Illegal</t>
  </si>
  <si>
    <t>Home</t>
  </si>
  <si>
    <t>Graphs</t>
  </si>
  <si>
    <t>Survey</t>
  </si>
  <si>
    <t>Hypothesis</t>
  </si>
  <si>
    <t>Confidence</t>
  </si>
  <si>
    <t>Methods</t>
  </si>
  <si>
    <t>Data</t>
  </si>
  <si>
    <t xml:space="preserve">The resulting data indicated that 53% of those surveyed personally knows someone who is addicted to prescription drugs or opioids.  </t>
  </si>
  <si>
    <t>The hypothesis test indicated that there is significant evidence to suggest that prescription drug use is on the raise.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</si>
</sst>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0"/>
    <numFmt numFmtId="165" formatCode="0.0%"/>
    <numFmt numFmtId="166" formatCode="_-* #,##0_-;\-* #,##0_-;_-* &quot;-&quot;??_-;_-@_-"/>
  </numFmts>
  <fonts count="13"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b/>
      <sz val="12"/>
      <color theme="1"/>
      <name val="Bodoni MT"/>
      <family val="1"/>
    </font>
    <font>
      <sz val="12"/>
      <color theme="1"/>
      <name val="Calibri"/>
      <family val="2"/>
    </font>
    <font>
      <sz val="22"/>
      <color theme="1"/>
      <name val="Calibri"/>
      <family val="2"/>
      <scheme val="minor"/>
    </font>
    <font>
      <b/>
      <sz val="12"/>
      <color rgb="FF4C4E4D"/>
      <name val="Helvetica"/>
    </font>
    <font>
      <sz val="9"/>
      <color rgb="FF595959"/>
      <name val="Calibri"/>
      <family val="2"/>
      <scheme val="minor"/>
    </font>
    <font>
      <sz val="12"/>
      <color rgb="FF000000"/>
      <name val="Helvetica Neue"/>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7">
    <xf numFmtId="0" fontId="0" fillId="0" borderId="0" xfId="0"/>
    <xf numFmtId="0" fontId="0" fillId="0" borderId="0" xfId="0" applyAlignment="1">
      <alignment wrapText="1"/>
    </xf>
    <xf numFmtId="0" fontId="2" fillId="0" borderId="0" xfId="0" applyFont="1"/>
    <xf numFmtId="0" fontId="2" fillId="0" borderId="1" xfId="0" applyFont="1" applyBorder="1"/>
    <xf numFmtId="0" fontId="0" fillId="0" borderId="1" xfId="0" applyBorder="1"/>
    <xf numFmtId="9" fontId="0" fillId="0" borderId="1" xfId="2" applyFont="1" applyBorder="1"/>
    <xf numFmtId="0" fontId="0" fillId="0" borderId="0" xfId="0" applyBorder="1"/>
    <xf numFmtId="0" fontId="2" fillId="0" borderId="1" xfId="0" applyFont="1" applyBorder="1" applyAlignment="1">
      <alignment horizontal="center" wrapText="1"/>
    </xf>
    <xf numFmtId="0" fontId="2" fillId="0" borderId="1" xfId="0" applyFont="1" applyBorder="1" applyAlignment="1">
      <alignment horizontal="center"/>
    </xf>
    <xf numFmtId="1" fontId="0" fillId="0" borderId="1" xfId="0" applyNumberForma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xf numFmtId="164" fontId="0" fillId="0" borderId="12" xfId="0" applyNumberFormat="1" applyBorder="1"/>
    <xf numFmtId="0" fontId="0" fillId="0" borderId="13" xfId="0" applyBorder="1"/>
    <xf numFmtId="164" fontId="0" fillId="0" borderId="14" xfId="0" applyNumberFormat="1" applyBorder="1"/>
    <xf numFmtId="0" fontId="0" fillId="0" borderId="15" xfId="0" applyBorder="1" applyAlignment="1">
      <alignment horizontal="center" wrapText="1"/>
    </xf>
    <xf numFmtId="2" fontId="0" fillId="0" borderId="16" xfId="2" applyNumberFormat="1" applyFont="1" applyBorder="1"/>
    <xf numFmtId="0" fontId="0" fillId="0" borderId="5" xfId="0" applyBorder="1"/>
    <xf numFmtId="2" fontId="0" fillId="0" borderId="7" xfId="2" applyNumberFormat="1" applyFont="1" applyBorder="1"/>
    <xf numFmtId="0" fontId="0" fillId="0" borderId="17" xfId="0" applyBorder="1"/>
    <xf numFmtId="2" fontId="0" fillId="0" borderId="18" xfId="2" applyNumberFormat="1" applyFont="1" applyBorder="1"/>
    <xf numFmtId="0" fontId="0" fillId="0" borderId="17" xfId="0" applyBorder="1" applyAlignment="1">
      <alignment horizontal="center"/>
    </xf>
    <xf numFmtId="164" fontId="0" fillId="0" borderId="18" xfId="0" applyNumberFormat="1" applyBorder="1"/>
    <xf numFmtId="0" fontId="0" fillId="0" borderId="8" xfId="0" applyBorder="1" applyAlignment="1">
      <alignment horizontal="center" wrapText="1"/>
    </xf>
    <xf numFmtId="165" fontId="0" fillId="0" borderId="10" xfId="2" applyNumberFormat="1" applyFont="1" applyBorder="1"/>
    <xf numFmtId="0" fontId="0" fillId="0" borderId="0" xfId="0" applyBorder="1" applyAlignment="1">
      <alignment horizontal="center" wrapText="1"/>
    </xf>
    <xf numFmtId="165" fontId="0" fillId="0" borderId="0" xfId="2" applyNumberFormat="1" applyFont="1" applyBorder="1"/>
    <xf numFmtId="0" fontId="0" fillId="0" borderId="5" xfId="0" applyFill="1" applyBorder="1" applyAlignment="1">
      <alignment horizontal="center" wrapText="1"/>
    </xf>
    <xf numFmtId="0" fontId="0" fillId="0" borderId="7" xfId="0" applyBorder="1" applyAlignment="1">
      <alignment horizontal="center" wrapText="1"/>
    </xf>
    <xf numFmtId="164" fontId="0" fillId="0" borderId="8" xfId="0" applyNumberFormat="1" applyBorder="1" applyAlignment="1">
      <alignment horizontal="center"/>
    </xf>
    <xf numFmtId="164" fontId="0" fillId="0" borderId="10" xfId="0" applyNumberFormat="1" applyBorder="1" applyAlignment="1">
      <alignment horizontal="center"/>
    </xf>
    <xf numFmtId="164" fontId="0" fillId="0" borderId="0" xfId="0" applyNumberFormat="1" applyBorder="1"/>
    <xf numFmtId="0" fontId="0" fillId="0" borderId="11" xfId="0" applyBorder="1" applyAlignment="1">
      <alignment horizontal="center" wrapText="1"/>
    </xf>
    <xf numFmtId="164" fontId="0" fillId="0" borderId="17" xfId="0" applyNumberFormat="1" applyBorder="1" applyAlignment="1">
      <alignment horizontal="center" wrapText="1"/>
    </xf>
    <xf numFmtId="166" fontId="0" fillId="0" borderId="10" xfId="1" applyNumberFormat="1" applyFont="1" applyBorder="1"/>
    <xf numFmtId="1" fontId="0" fillId="0" borderId="0" xfId="0" applyNumberFormat="1"/>
    <xf numFmtId="0" fontId="2" fillId="0" borderId="15" xfId="0" applyFont="1" applyBorder="1"/>
    <xf numFmtId="0" fontId="2" fillId="0" borderId="16" xfId="0" applyFont="1" applyBorder="1" applyAlignment="1">
      <alignment horizontal="center"/>
    </xf>
    <xf numFmtId="0" fontId="0" fillId="0" borderId="19" xfId="0" applyBorder="1"/>
    <xf numFmtId="0" fontId="0" fillId="0" borderId="20" xfId="0" applyBorder="1" applyAlignment="1">
      <alignment horizontal="center"/>
    </xf>
    <xf numFmtId="0" fontId="2" fillId="0" borderId="11" xfId="0" applyFont="1" applyBorder="1"/>
    <xf numFmtId="0" fontId="0" fillId="0" borderId="12" xfId="0" applyBorder="1" applyAlignment="1">
      <alignment horizontal="center"/>
    </xf>
    <xf numFmtId="0" fontId="0" fillId="0" borderId="8" xfId="0" applyBorder="1"/>
    <xf numFmtId="0" fontId="2" fillId="0" borderId="21" xfId="0" applyFont="1" applyBorder="1"/>
    <xf numFmtId="0" fontId="0" fillId="0" borderId="22" xfId="0" applyBorder="1"/>
    <xf numFmtId="0" fontId="0" fillId="2" borderId="11" xfId="0" applyFill="1" applyBorder="1"/>
    <xf numFmtId="0" fontId="2" fillId="3" borderId="23" xfId="0" applyFont="1" applyFill="1" applyBorder="1" applyAlignment="1">
      <alignment horizontal="center"/>
    </xf>
    <xf numFmtId="0" fontId="2" fillId="4" borderId="12" xfId="0" applyFont="1" applyFill="1" applyBorder="1" applyAlignment="1">
      <alignment horizontal="center"/>
    </xf>
    <xf numFmtId="0" fontId="2" fillId="0" borderId="17" xfId="0" applyFont="1" applyBorder="1"/>
    <xf numFmtId="0" fontId="0" fillId="3" borderId="1" xfId="0" applyFill="1" applyBorder="1" applyAlignment="1">
      <alignment horizontal="center"/>
    </xf>
    <xf numFmtId="0" fontId="0" fillId="4" borderId="18" xfId="0" applyFill="1" applyBorder="1" applyAlignment="1">
      <alignment horizontal="center"/>
    </xf>
    <xf numFmtId="0" fontId="8" fillId="0" borderId="0" xfId="0" applyFont="1"/>
    <xf numFmtId="0" fontId="2" fillId="0" borderId="8" xfId="0" applyFont="1" applyBorder="1"/>
    <xf numFmtId="0" fontId="0" fillId="3" borderId="9" xfId="0" applyFill="1" applyBorder="1" applyAlignment="1">
      <alignment horizontal="center"/>
    </xf>
    <xf numFmtId="0" fontId="0" fillId="4" borderId="10" xfId="0" applyFill="1" applyBorder="1" applyAlignment="1">
      <alignment horizontal="center"/>
    </xf>
    <xf numFmtId="0" fontId="2" fillId="0" borderId="0" xfId="0" applyFont="1" applyBorder="1"/>
    <xf numFmtId="0" fontId="0" fillId="0" borderId="24" xfId="0" applyBorder="1" applyAlignment="1">
      <alignment horizontal="center"/>
    </xf>
    <xf numFmtId="0" fontId="0" fillId="0" borderId="16" xfId="0" applyBorder="1" applyAlignment="1">
      <alignment horizontal="center"/>
    </xf>
    <xf numFmtId="9" fontId="0" fillId="0" borderId="0" xfId="2" applyFont="1"/>
    <xf numFmtId="0" fontId="10" fillId="0" borderId="0" xfId="0" applyFont="1"/>
    <xf numFmtId="0" fontId="11" fillId="0" borderId="0" xfId="0" applyFont="1" applyAlignment="1">
      <alignment horizontal="center" vertical="center" readingOrder="1"/>
    </xf>
    <xf numFmtId="11" fontId="0" fillId="0" borderId="0" xfId="0" applyNumberFormat="1"/>
    <xf numFmtId="0" fontId="4" fillId="0" borderId="0" xfId="9"/>
    <xf numFmtId="0" fontId="1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xf numFmtId="0" fontId="0" fillId="0" borderId="2" xfId="0" applyBorder="1" applyAlignment="1">
      <alignment horizontal="center" wrapText="1" shrinkToFit="1"/>
    </xf>
    <xf numFmtId="0" fontId="0" fillId="0" borderId="3" xfId="0" applyBorder="1" applyAlignment="1">
      <alignment horizontal="center" wrapText="1" shrinkToFit="1"/>
    </xf>
    <xf numFmtId="0" fontId="0" fillId="0" borderId="4" xfId="0" applyBorder="1" applyAlignment="1">
      <alignment horizontal="center" wrapText="1" shrinkToFit="1"/>
    </xf>
    <xf numFmtId="0" fontId="6" fillId="0" borderId="15" xfId="0" applyFont="1" applyBorder="1" applyAlignment="1">
      <alignment horizontal="center" wrapText="1"/>
    </xf>
    <xf numFmtId="0" fontId="6" fillId="0" borderId="16" xfId="0" applyFont="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0" fontId="4" fillId="0" borderId="0" xfId="9" applyAlignment="1">
      <alignment horizontal="center"/>
    </xf>
    <xf numFmtId="0" fontId="9" fillId="5" borderId="0" xfId="0" applyFont="1" applyFill="1"/>
    <xf numFmtId="0" fontId="0" fillId="5" borderId="0" xfId="0" applyFill="1"/>
  </cellXfs>
  <cellStyles count="1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cellStyle name="Normal" xfId="0" builtinId="0"/>
    <cellStyle name="Percent" xfId="2" builtinId="5"/>
  </cellStyles>
  <dxfs count="10">
    <dxf>
      <fill>
        <patternFill>
          <bgColor theme="0"/>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openxmlformats.org/officeDocument/2006/relationships/image" Target="../media/image1.jpg"/></Relationships>
</file>

<file path=xl/charts/_rels/chart4.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0785202789389714"/>
          <c:y val="0.148173208724468"/>
          <c:w val="0.852853916839071"/>
          <c:h val="0.787761794345478"/>
        </c:manualLayout>
      </c:layout>
      <c:scatterChart>
        <c:scatterStyle val="lineMarker"/>
        <c:varyColors val="0"/>
        <c:ser>
          <c:idx val="0"/>
          <c:order val="0"/>
          <c:tx>
            <c:strRef>
              <c:f>data!$B$27</c:f>
              <c:strCache>
                <c:ptCount val="1"/>
                <c:pt idx="0">
                  <c:v>Death from top 10 drugs</c:v>
                </c:pt>
              </c:strCache>
            </c:strRef>
          </c:tx>
          <c:spPr>
            <a:ln w="25400" cap="rnd">
              <a:noFill/>
              <a:round/>
            </a:ln>
            <a:effectLst>
              <a:outerShdw blurRad="40000" dist="23000" dir="5400000" rotWithShape="0">
                <a:srgbClr val="000000">
                  <a:alpha val="35000"/>
                </a:srgbClr>
              </a:outerShdw>
            </a:effectLst>
          </c:spPr>
          <c:marker>
            <c:symbol val="circle"/>
            <c:size val="6"/>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w="9525" cap="rnd">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trendline>
            <c:spPr>
              <a:ln w="19050" cap="rnd">
                <a:solidFill>
                  <a:schemeClr val="accent1"/>
                </a:solidFill>
              </a:ln>
              <a:effectLst/>
            </c:spPr>
            <c:trendlineType val="linear"/>
            <c:forward val="6.0"/>
            <c:dispRSqr val="0"/>
            <c:dispEq val="0"/>
          </c:trendline>
          <c:xVal>
            <c:numRef>
              <c:f>data!$A$28:$A$32</c:f>
              <c:numCache>
                <c:formatCode>General</c:formatCode>
                <c:ptCount val="5"/>
                <c:pt idx="0">
                  <c:v>2010.0</c:v>
                </c:pt>
                <c:pt idx="1">
                  <c:v>2011.0</c:v>
                </c:pt>
                <c:pt idx="2">
                  <c:v>2012.0</c:v>
                </c:pt>
                <c:pt idx="3">
                  <c:v>2013.0</c:v>
                </c:pt>
                <c:pt idx="4">
                  <c:v>2014.0</c:v>
                </c:pt>
              </c:numCache>
            </c:numRef>
          </c:xVal>
          <c:yVal>
            <c:numRef>
              <c:f>data!$B$28:$B$32</c:f>
              <c:numCache>
                <c:formatCode>General</c:formatCode>
                <c:ptCount val="5"/>
                <c:pt idx="0">
                  <c:v>32949.0</c:v>
                </c:pt>
                <c:pt idx="1">
                  <c:v>37487.0</c:v>
                </c:pt>
                <c:pt idx="2">
                  <c:v>37922.0</c:v>
                </c:pt>
                <c:pt idx="3">
                  <c:v>41624.0</c:v>
                </c:pt>
                <c:pt idx="4">
                  <c:v>48815.0</c:v>
                </c:pt>
              </c:numCache>
            </c:numRef>
          </c:yVal>
          <c:smooth val="0"/>
          <c:extLst xmlns:c16r2="http://schemas.microsoft.com/office/drawing/2015/06/chart">
            <c:ext xmlns:c16="http://schemas.microsoft.com/office/drawing/2014/chart" uri="{C3380CC4-5D6E-409C-BE32-E72D297353CC}">
              <c16:uniqueId val="{00000000-B2A2-498A-8F08-D20BED4B4B51}"/>
            </c:ext>
          </c:extLst>
        </c:ser>
        <c:dLbls>
          <c:showLegendKey val="0"/>
          <c:showVal val="0"/>
          <c:showCatName val="0"/>
          <c:showSerName val="0"/>
          <c:showPercent val="0"/>
          <c:showBubbleSize val="0"/>
        </c:dLbls>
        <c:axId val="2081892904"/>
        <c:axId val="2079510184"/>
      </c:scatterChart>
      <c:valAx>
        <c:axId val="2081892904"/>
        <c:scaling>
          <c:orientation val="minMax"/>
          <c:max val="2020.0"/>
          <c:min val="2009.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9510184"/>
        <c:crosses val="autoZero"/>
        <c:crossBetween val="midCat"/>
      </c:valAx>
      <c:valAx>
        <c:axId val="2079510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1892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Top 10 Drugs by Deaths (2010-2014)</a:t>
            </a:r>
          </a:p>
        </c:rich>
      </c:tx>
      <c:layout/>
      <c:overlay val="0"/>
    </c:title>
    <c:autoTitleDeleted val="0"/>
    <c:plotArea>
      <c:layout/>
      <c:barChart>
        <c:barDir val="bar"/>
        <c:grouping val="clustered"/>
        <c:varyColors val="0"/>
        <c:ser>
          <c:idx val="0"/>
          <c:order val="0"/>
          <c:tx>
            <c:strRef>
              <c:f>'Top 10 Drugs Graph'!$B$2</c:f>
              <c:strCache>
                <c:ptCount val="1"/>
                <c:pt idx="0">
                  <c:v>Relative Frequency</c:v>
                </c:pt>
              </c:strCache>
            </c:strRef>
          </c:tx>
          <c:invertIfNegative val="0"/>
          <c:cat>
            <c:strRef>
              <c:f>'Top 10 Drugs Graph'!$A$3:$A$12</c:f>
              <c:strCache>
                <c:ptCount val="10"/>
                <c:pt idx="0">
                  <c:v>Heroin</c:v>
                </c:pt>
                <c:pt idx="1">
                  <c:v>Oxycodone</c:v>
                </c:pt>
                <c:pt idx="2">
                  <c:v>Cocaine</c:v>
                </c:pt>
                <c:pt idx="3">
                  <c:v>Methadone</c:v>
                </c:pt>
                <c:pt idx="4">
                  <c:v>Alprazolam</c:v>
                </c:pt>
                <c:pt idx="5">
                  <c:v>Morphine</c:v>
                </c:pt>
                <c:pt idx="6">
                  <c:v>Hydrocodone</c:v>
                </c:pt>
                <c:pt idx="7">
                  <c:v>Meth</c:v>
                </c:pt>
                <c:pt idx="8">
                  <c:v>Fentanyl</c:v>
                </c:pt>
                <c:pt idx="9">
                  <c:v>Diazepam</c:v>
                </c:pt>
              </c:strCache>
            </c:strRef>
          </c:cat>
          <c:val>
            <c:numRef>
              <c:f>'Top 10 Drugs Graph'!$B$3:$B$12</c:f>
              <c:numCache>
                <c:formatCode>0%</c:formatCode>
                <c:ptCount val="10"/>
                <c:pt idx="0">
                  <c:v>0.174894164896125</c:v>
                </c:pt>
                <c:pt idx="1">
                  <c:v>0.139718232249109</c:v>
                </c:pt>
                <c:pt idx="2">
                  <c:v>0.133789347080859</c:v>
                </c:pt>
                <c:pt idx="3">
                  <c:v>0.107117311390983</c:v>
                </c:pt>
                <c:pt idx="4">
                  <c:v>0.102883907235995</c:v>
                </c:pt>
                <c:pt idx="5">
                  <c:v>0.0928911660140831</c:v>
                </c:pt>
                <c:pt idx="6">
                  <c:v>0.0818175556462167</c:v>
                </c:pt>
                <c:pt idx="7">
                  <c:v>0.0659489130377191</c:v>
                </c:pt>
                <c:pt idx="8">
                  <c:v>0.0583404419907066</c:v>
                </c:pt>
                <c:pt idx="9">
                  <c:v>0.0425989604582037</c:v>
                </c:pt>
              </c:numCache>
            </c:numRef>
          </c:val>
          <c:extLst xmlns:c16r2="http://schemas.microsoft.com/office/drawing/2015/06/chart">
            <c:ext xmlns:c16="http://schemas.microsoft.com/office/drawing/2014/chart" uri="{C3380CC4-5D6E-409C-BE32-E72D297353CC}">
              <c16:uniqueId val="{00000000-D478-4D5A-BF0B-218000DA20D2}"/>
            </c:ext>
          </c:extLst>
        </c:ser>
        <c:ser>
          <c:idx val="1"/>
          <c:order val="1"/>
          <c:tx>
            <c:strRef>
              <c:f>'Top 10 Drugs Graph'!$C$2</c:f>
              <c:strCache>
                <c:ptCount val="1"/>
                <c:pt idx="0">
                  <c:v>#of Deaths</c:v>
                </c:pt>
              </c:strCache>
            </c:strRef>
          </c:tx>
          <c:invertIfNegative val="0"/>
          <c:cat>
            <c:strRef>
              <c:f>'Top 10 Drugs Graph'!$A$3:$A$12</c:f>
              <c:strCache>
                <c:ptCount val="10"/>
                <c:pt idx="0">
                  <c:v>Heroin</c:v>
                </c:pt>
                <c:pt idx="1">
                  <c:v>Oxycodone</c:v>
                </c:pt>
                <c:pt idx="2">
                  <c:v>Cocaine</c:v>
                </c:pt>
                <c:pt idx="3">
                  <c:v>Methadone</c:v>
                </c:pt>
                <c:pt idx="4">
                  <c:v>Alprazolam</c:v>
                </c:pt>
                <c:pt idx="5">
                  <c:v>Morphine</c:v>
                </c:pt>
                <c:pt idx="6">
                  <c:v>Hydrocodone</c:v>
                </c:pt>
                <c:pt idx="7">
                  <c:v>Meth</c:v>
                </c:pt>
                <c:pt idx="8">
                  <c:v>Fentanyl</c:v>
                </c:pt>
                <c:pt idx="9">
                  <c:v>Diazepam</c:v>
                </c:pt>
              </c:strCache>
            </c:strRef>
          </c:cat>
          <c:val>
            <c:numRef>
              <c:f>'Top 10 Drugs Graph'!$C$3:$C$12</c:f>
              <c:numCache>
                <c:formatCode>0</c:formatCode>
                <c:ptCount val="10"/>
                <c:pt idx="0">
                  <c:v>33009.0</c:v>
                </c:pt>
                <c:pt idx="1">
                  <c:v>26370.0</c:v>
                </c:pt>
                <c:pt idx="2">
                  <c:v>25251.0</c:v>
                </c:pt>
                <c:pt idx="3">
                  <c:v>20217.0</c:v>
                </c:pt>
                <c:pt idx="4">
                  <c:v>19418.0</c:v>
                </c:pt>
                <c:pt idx="5">
                  <c:v>17532.0</c:v>
                </c:pt>
                <c:pt idx="6">
                  <c:v>15442.0</c:v>
                </c:pt>
                <c:pt idx="7">
                  <c:v>12447.0</c:v>
                </c:pt>
                <c:pt idx="8">
                  <c:v>11011.0</c:v>
                </c:pt>
                <c:pt idx="9">
                  <c:v>8040.0</c:v>
                </c:pt>
              </c:numCache>
            </c:numRef>
          </c:val>
          <c:extLst xmlns:c16r2="http://schemas.microsoft.com/office/drawing/2015/06/chart">
            <c:ext xmlns:c16="http://schemas.microsoft.com/office/drawing/2014/chart" uri="{C3380CC4-5D6E-409C-BE32-E72D297353CC}">
              <c16:uniqueId val="{00000001-D478-4D5A-BF0B-218000DA20D2}"/>
            </c:ext>
          </c:extLst>
        </c:ser>
        <c:dLbls>
          <c:showLegendKey val="0"/>
          <c:showVal val="0"/>
          <c:showCatName val="0"/>
          <c:showSerName val="0"/>
          <c:showPercent val="0"/>
          <c:showBubbleSize val="0"/>
        </c:dLbls>
        <c:gapWidth val="150"/>
        <c:axId val="2080508632"/>
        <c:axId val="2082765704"/>
      </c:barChart>
      <c:catAx>
        <c:axId val="2080508632"/>
        <c:scaling>
          <c:orientation val="minMax"/>
        </c:scaling>
        <c:delete val="0"/>
        <c:axPos val="l"/>
        <c:numFmt formatCode="General" sourceLinked="1"/>
        <c:majorTickMark val="out"/>
        <c:minorTickMark val="none"/>
        <c:tickLblPos val="nextTo"/>
        <c:txPr>
          <a:bodyPr/>
          <a:lstStyle/>
          <a:p>
            <a:pPr>
              <a:defRPr b="1" i="0" u="heavy">
                <a:solidFill>
                  <a:schemeClr val="tx1"/>
                </a:solidFill>
                <a:uFill>
                  <a:solidFill>
                    <a:schemeClr val="bg2"/>
                  </a:solidFill>
                </a:uFill>
              </a:defRPr>
            </a:pPr>
            <a:endParaRPr lang="en-US"/>
          </a:p>
        </c:txPr>
        <c:crossAx val="2082765704"/>
        <c:crosses val="autoZero"/>
        <c:auto val="1"/>
        <c:lblAlgn val="ctr"/>
        <c:lblOffset val="100"/>
        <c:noMultiLvlLbl val="0"/>
      </c:catAx>
      <c:valAx>
        <c:axId val="2082765704"/>
        <c:scaling>
          <c:orientation val="minMax"/>
        </c:scaling>
        <c:delete val="0"/>
        <c:axPos val="b"/>
        <c:majorGridlines/>
        <c:numFmt formatCode="#,##0" sourceLinked="0"/>
        <c:majorTickMark val="out"/>
        <c:minorTickMark val="none"/>
        <c:tickLblPos val="nextTo"/>
        <c:spPr>
          <a:effectLst>
            <a:glow rad="38100">
              <a:schemeClr val="bg1">
                <a:alpha val="75000"/>
              </a:schemeClr>
            </a:glow>
          </a:effectLst>
        </c:spPr>
        <c:txPr>
          <a:bodyPr rot="-1500000"/>
          <a:lstStyle/>
          <a:p>
            <a:pPr>
              <a:defRPr sz="800" b="1" i="0">
                <a:solidFill>
                  <a:schemeClr val="bg1"/>
                </a:solidFill>
              </a:defRPr>
            </a:pPr>
            <a:endParaRPr lang="en-US"/>
          </a:p>
        </c:txPr>
        <c:crossAx val="2080508632"/>
        <c:crosses val="autoZero"/>
        <c:crossBetween val="between"/>
      </c:valAx>
      <c:spPr>
        <a:solidFill>
          <a:schemeClr val="bg1">
            <a:alpha val="54000"/>
          </a:schemeClr>
        </a:solidFill>
      </c:spPr>
    </c:plotArea>
    <c:plotVisOnly val="1"/>
    <c:dispBlanksAs val="gap"/>
    <c:showDLblsOverMax val="0"/>
  </c:chart>
  <c:spPr>
    <a:blipFill rotWithShape="1">
      <a:blip xmlns:r="http://schemas.openxmlformats.org/officeDocument/2006/relationships" r:embed="rId1">
        <a:alphaModFix amt="70000"/>
      </a:blip>
      <a:stretch>
        <a:fillRect/>
      </a:stretch>
    </a:blipFill>
  </c:sp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Top 10 Drugs by Relative</a:t>
            </a:r>
            <a:r>
              <a:rPr lang="en-US" baseline="0"/>
              <a:t> Frequency</a:t>
            </a:r>
            <a:endParaRPr lang="en-US"/>
          </a:p>
        </c:rich>
      </c:tx>
      <c:layout/>
      <c:overlay val="0"/>
    </c:title>
    <c:autoTitleDeleted val="0"/>
    <c:plotArea>
      <c:layout/>
      <c:pieChart>
        <c:varyColors val="1"/>
        <c:ser>
          <c:idx val="0"/>
          <c:order val="0"/>
          <c:tx>
            <c:strRef>
              <c:f>'Top 10 Drugs Graph'!$B$2</c:f>
              <c:strCache>
                <c:ptCount val="1"/>
                <c:pt idx="0">
                  <c:v>Relative Frequency</c:v>
                </c:pt>
              </c:strCache>
            </c:strRef>
          </c:tx>
          <c:explosion val="5"/>
          <c:dLbls>
            <c:spPr>
              <a:noFill/>
              <a:ln>
                <a:noFill/>
              </a:ln>
              <a:effectLst/>
            </c:spPr>
            <c:txPr>
              <a:bodyPr/>
              <a:lstStyle/>
              <a:p>
                <a:pPr>
                  <a:defRPr b="1" i="0"/>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'Top 10 Drugs Graph'!$A$3:$A$12</c:f>
              <c:strCache>
                <c:ptCount val="10"/>
                <c:pt idx="0">
                  <c:v>Heroin</c:v>
                </c:pt>
                <c:pt idx="1">
                  <c:v>Oxycodone</c:v>
                </c:pt>
                <c:pt idx="2">
                  <c:v>Cocaine</c:v>
                </c:pt>
                <c:pt idx="3">
                  <c:v>Methadone</c:v>
                </c:pt>
                <c:pt idx="4">
                  <c:v>Alprazolam</c:v>
                </c:pt>
                <c:pt idx="5">
                  <c:v>Morphine</c:v>
                </c:pt>
                <c:pt idx="6">
                  <c:v>Hydrocodone</c:v>
                </c:pt>
                <c:pt idx="7">
                  <c:v>Meth</c:v>
                </c:pt>
                <c:pt idx="8">
                  <c:v>Fentanyl</c:v>
                </c:pt>
                <c:pt idx="9">
                  <c:v>Diazepam</c:v>
                </c:pt>
              </c:strCache>
            </c:strRef>
          </c:cat>
          <c:val>
            <c:numRef>
              <c:f>'Top 10 Drugs Graph'!$B$3:$B$12</c:f>
              <c:numCache>
                <c:formatCode>0%</c:formatCode>
                <c:ptCount val="10"/>
                <c:pt idx="0">
                  <c:v>0.174894164896125</c:v>
                </c:pt>
                <c:pt idx="1">
                  <c:v>0.139718232249109</c:v>
                </c:pt>
                <c:pt idx="2">
                  <c:v>0.133789347080859</c:v>
                </c:pt>
                <c:pt idx="3">
                  <c:v>0.107117311390983</c:v>
                </c:pt>
                <c:pt idx="4">
                  <c:v>0.102883907235995</c:v>
                </c:pt>
                <c:pt idx="5">
                  <c:v>0.0928911660140831</c:v>
                </c:pt>
                <c:pt idx="6">
                  <c:v>0.0818175556462167</c:v>
                </c:pt>
                <c:pt idx="7">
                  <c:v>0.0659489130377191</c:v>
                </c:pt>
                <c:pt idx="8">
                  <c:v>0.0583404419907066</c:v>
                </c:pt>
                <c:pt idx="9">
                  <c:v>0.0425989604582037</c:v>
                </c:pt>
              </c:numCache>
            </c:numRef>
          </c:val>
          <c:extLst xmlns:c16r2="http://schemas.microsoft.com/office/drawing/2015/06/chart">
            <c:ext xmlns:c16="http://schemas.microsoft.com/office/drawing/2014/chart" uri="{C3380CC4-5D6E-409C-BE32-E72D297353CC}">
              <c16:uniqueId val="{00000000-9ADB-4F37-80AA-7F6627DF12F2}"/>
            </c:ext>
          </c:extLst>
        </c:ser>
        <c:ser>
          <c:idx val="1"/>
          <c:order val="1"/>
          <c:tx>
            <c:strRef>
              <c:f>'Top 10 Drugs Graph'!$C$2</c:f>
              <c:strCache>
                <c:ptCount val="1"/>
                <c:pt idx="0">
                  <c:v>#of Deaths</c:v>
                </c:pt>
              </c:strCache>
            </c:strRef>
          </c:tx>
          <c:dLbls>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'Top 10 Drugs Graph'!$A$3:$A$12</c:f>
              <c:strCache>
                <c:ptCount val="10"/>
                <c:pt idx="0">
                  <c:v>Heroin</c:v>
                </c:pt>
                <c:pt idx="1">
                  <c:v>Oxycodone</c:v>
                </c:pt>
                <c:pt idx="2">
                  <c:v>Cocaine</c:v>
                </c:pt>
                <c:pt idx="3">
                  <c:v>Methadone</c:v>
                </c:pt>
                <c:pt idx="4">
                  <c:v>Alprazolam</c:v>
                </c:pt>
                <c:pt idx="5">
                  <c:v>Morphine</c:v>
                </c:pt>
                <c:pt idx="6">
                  <c:v>Hydrocodone</c:v>
                </c:pt>
                <c:pt idx="7">
                  <c:v>Meth</c:v>
                </c:pt>
                <c:pt idx="8">
                  <c:v>Fentanyl</c:v>
                </c:pt>
                <c:pt idx="9">
                  <c:v>Diazepam</c:v>
                </c:pt>
              </c:strCache>
            </c:strRef>
          </c:cat>
          <c:val>
            <c:numRef>
              <c:f>'Top 10 Drugs Graph'!$C$3:$C$12</c:f>
              <c:numCache>
                <c:formatCode>0</c:formatCode>
                <c:ptCount val="10"/>
                <c:pt idx="0">
                  <c:v>33009.0</c:v>
                </c:pt>
                <c:pt idx="1">
                  <c:v>26370.0</c:v>
                </c:pt>
                <c:pt idx="2">
                  <c:v>25251.0</c:v>
                </c:pt>
                <c:pt idx="3">
                  <c:v>20217.0</c:v>
                </c:pt>
                <c:pt idx="4">
                  <c:v>19418.0</c:v>
                </c:pt>
                <c:pt idx="5">
                  <c:v>17532.0</c:v>
                </c:pt>
                <c:pt idx="6">
                  <c:v>15442.0</c:v>
                </c:pt>
                <c:pt idx="7">
                  <c:v>12447.0</c:v>
                </c:pt>
                <c:pt idx="8">
                  <c:v>11011.0</c:v>
                </c:pt>
                <c:pt idx="9">
                  <c:v>8040.0</c:v>
                </c:pt>
              </c:numCache>
            </c:numRef>
          </c:val>
          <c:extLst xmlns:c16r2="http://schemas.microsoft.com/office/drawing/2015/06/chart">
            <c:ext xmlns:c16="http://schemas.microsoft.com/office/drawing/2014/chart" uri="{C3380CC4-5D6E-409C-BE32-E72D297353CC}">
              <c16:uniqueId val="{00000001-9ADB-4F37-80AA-7F6627DF12F2}"/>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scene3d>
      <a:camera prst="orthographicFront"/>
      <a:lightRig rig="threePt" dir="t"/>
    </a:scene3d>
    <a:sp3d prstMaterial="plastic">
      <a:bevelT/>
      <a:bevelB w="152400" h="50800" prst="softRound"/>
    </a:sp3d>
  </c:spPr>
  <c:printSettings>
    <c:headerFooter/>
    <c:pageMargins b="1.0" l="0.25" r="0.75" t="1.0"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#of Deaths due to Illegal Opiods vs. Legal Opioids</a:t>
            </a:r>
          </a:p>
        </c:rich>
      </c:tx>
      <c:layout>
        <c:manualLayout>
          <c:xMode val="edge"/>
          <c:yMode val="edge"/>
          <c:x val="0.174847112860892"/>
          <c:y val="0.0416666666666667"/>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275809273841"/>
          <c:y val="0.153194444444445"/>
          <c:w val="0.830501968503937"/>
          <c:h val="0.720887649460484"/>
        </c:manualLayout>
      </c:layout>
      <c:bar3DChart>
        <c:barDir val="bar"/>
        <c:grouping val="clustered"/>
        <c:varyColors val="0"/>
        <c:ser>
          <c:idx val="0"/>
          <c:order val="0"/>
          <c:spPr>
            <a:solidFill>
              <a:schemeClr val="accent1"/>
            </a:solidFill>
            <a:ln>
              <a:noFill/>
            </a:ln>
            <a:effectLst/>
            <a:sp3d/>
          </c:spPr>
          <c:invertIfNegative val="0"/>
          <c:dPt>
            <c:idx val="0"/>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2-2790-4365-B603-E40CDAC4D340}"/>
              </c:ext>
            </c:extLst>
          </c:dPt>
          <c:dPt>
            <c:idx val="1"/>
            <c:invertIfNegative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1-2790-4365-B603-E40CDAC4D340}"/>
              </c:ext>
            </c:extLst>
          </c:dPt>
          <c:cat>
            <c:strRef>
              <c:f>'Top 10 Drugs Graph'!$K$2:$K$3</c:f>
              <c:strCache>
                <c:ptCount val="2"/>
                <c:pt idx="0">
                  <c:v>Legal</c:v>
                </c:pt>
                <c:pt idx="1">
                  <c:v>Illegal</c:v>
                </c:pt>
              </c:strCache>
            </c:strRef>
          </c:cat>
          <c:val>
            <c:numRef>
              <c:f>'Top 10 Drugs Graph'!$L$2:$L$3</c:f>
              <c:numCache>
                <c:formatCode>0</c:formatCode>
                <c:ptCount val="2"/>
                <c:pt idx="0">
                  <c:v>107019.0</c:v>
                </c:pt>
                <c:pt idx="1">
                  <c:v>81718.0</c:v>
                </c:pt>
              </c:numCache>
            </c:numRef>
          </c:val>
          <c:extLst xmlns:c16r2="http://schemas.microsoft.com/office/drawing/2015/06/chart">
            <c:ext xmlns:c16="http://schemas.microsoft.com/office/drawing/2014/chart" uri="{C3380CC4-5D6E-409C-BE32-E72D297353CC}">
              <c16:uniqueId val="{00000000-2790-4365-B603-E40CDAC4D340}"/>
            </c:ext>
          </c:extLst>
        </c:ser>
        <c:dLbls>
          <c:showLegendKey val="0"/>
          <c:showVal val="0"/>
          <c:showCatName val="0"/>
          <c:showSerName val="0"/>
          <c:showPercent val="0"/>
          <c:showBubbleSize val="0"/>
        </c:dLbls>
        <c:gapWidth val="150"/>
        <c:shape val="box"/>
        <c:axId val="2078552952"/>
        <c:axId val="2078556504"/>
        <c:axId val="0"/>
      </c:bar3DChart>
      <c:catAx>
        <c:axId val="207855295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556504"/>
        <c:crosses val="autoZero"/>
        <c:auto val="1"/>
        <c:lblAlgn val="ctr"/>
        <c:lblOffset val="100"/>
        <c:noMultiLvlLbl val="0"/>
      </c:catAx>
      <c:valAx>
        <c:axId val="20785565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552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ypothesis Testing Data'!A1"/><Relationship Id="rId4" Type="http://schemas.openxmlformats.org/officeDocument/2006/relationships/hyperlink" Target="#'Methods, Analysis, &amp; Source'!A1"/><Relationship Id="rId5" Type="http://schemas.openxmlformats.org/officeDocument/2006/relationships/hyperlink" Target="#'Hyp Test Prop'!A1"/><Relationship Id="rId6" Type="http://schemas.openxmlformats.org/officeDocument/2006/relationships/hyperlink" Target="#'Confidence Interval Proportion'!A1"/><Relationship Id="rId1" Type="http://schemas.openxmlformats.org/officeDocument/2006/relationships/hyperlink" Target="#data!A1"/><Relationship Id="rId2" Type="http://schemas.openxmlformats.org/officeDocument/2006/relationships/hyperlink" Target="#'Top 10 Drugs Graph'!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4" Type="http://schemas.openxmlformats.org/officeDocument/2006/relationships/image" Target="../media/image5.jpg"/><Relationship Id="rId1" Type="http://schemas.openxmlformats.org/officeDocument/2006/relationships/image" Target="../media/image2.pn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95250</xdr:rowOff>
    </xdr:from>
    <xdr:to>
      <xdr:col>2</xdr:col>
      <xdr:colOff>647700</xdr:colOff>
      <xdr:row>5</xdr:row>
      <xdr:rowOff>19050</xdr:rowOff>
    </xdr:to>
    <xdr:sp macro="" textlink="">
      <xdr:nvSpPr>
        <xdr:cNvPr id="2" name="Rounded Rectangle 1">
          <a:hlinkClick xmlns:r="http://schemas.openxmlformats.org/officeDocument/2006/relationships" r:id="rId1"/>
        </xdr:cNvPr>
        <xdr:cNvSpPr/>
      </xdr:nvSpPr>
      <xdr:spPr>
        <a:xfrm>
          <a:off x="95250" y="666750"/>
          <a:ext cx="1962150" cy="5524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2800" b="0" cap="none" spc="0">
              <a:ln w="0"/>
              <a:solidFill>
                <a:schemeClr val="tx1"/>
              </a:solidFill>
              <a:effectLst>
                <a:outerShdw blurRad="38100" dist="19050" dir="2700000" algn="tl" rotWithShape="0">
                  <a:schemeClr val="dk1">
                    <a:alpha val="40000"/>
                  </a:schemeClr>
                </a:outerShdw>
              </a:effectLst>
            </a:rPr>
            <a:t>Data</a:t>
          </a:r>
        </a:p>
      </xdr:txBody>
    </xdr:sp>
    <xdr:clientData/>
  </xdr:twoCellAnchor>
  <xdr:twoCellAnchor>
    <xdr:from>
      <xdr:col>0</xdr:col>
      <xdr:colOff>95250</xdr:colOff>
      <xdr:row>6</xdr:row>
      <xdr:rowOff>66675</xdr:rowOff>
    </xdr:from>
    <xdr:to>
      <xdr:col>2</xdr:col>
      <xdr:colOff>647700</xdr:colOff>
      <xdr:row>8</xdr:row>
      <xdr:rowOff>190500</xdr:rowOff>
    </xdr:to>
    <xdr:sp macro="" textlink="">
      <xdr:nvSpPr>
        <xdr:cNvPr id="3" name="Rounded Rectangle 2">
          <a:hlinkClick xmlns:r="http://schemas.openxmlformats.org/officeDocument/2006/relationships" r:id="rId2"/>
        </xdr:cNvPr>
        <xdr:cNvSpPr/>
      </xdr:nvSpPr>
      <xdr:spPr>
        <a:xfrm>
          <a:off x="95250" y="1428750"/>
          <a:ext cx="1943100" cy="5238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2800" b="0" cap="none" spc="0">
              <a:ln w="0"/>
              <a:solidFill>
                <a:schemeClr val="tx1"/>
              </a:solidFill>
              <a:effectLst>
                <a:outerShdw blurRad="38100" dist="19050" dir="2700000" algn="tl" rotWithShape="0">
                  <a:schemeClr val="dk1">
                    <a:alpha val="40000"/>
                  </a:schemeClr>
                </a:outerShdw>
              </a:effectLst>
            </a:rPr>
            <a:t>Graphs</a:t>
          </a:r>
          <a:endParaRPr lang="en-US" sz="3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104775</xdr:colOff>
      <xdr:row>10</xdr:row>
      <xdr:rowOff>47625</xdr:rowOff>
    </xdr:from>
    <xdr:to>
      <xdr:col>2</xdr:col>
      <xdr:colOff>657225</xdr:colOff>
      <xdr:row>12</xdr:row>
      <xdr:rowOff>171450</xdr:rowOff>
    </xdr:to>
    <xdr:sp macro="" textlink="">
      <xdr:nvSpPr>
        <xdr:cNvPr id="4" name="Rounded Rectangle 3">
          <a:hlinkClick xmlns:r="http://schemas.openxmlformats.org/officeDocument/2006/relationships" r:id="rId3"/>
        </xdr:cNvPr>
        <xdr:cNvSpPr/>
      </xdr:nvSpPr>
      <xdr:spPr>
        <a:xfrm>
          <a:off x="104775" y="2209800"/>
          <a:ext cx="1943100" cy="5238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2800" b="0" cap="none" spc="0">
              <a:ln w="0"/>
              <a:solidFill>
                <a:schemeClr val="tx1"/>
              </a:solidFill>
              <a:effectLst>
                <a:outerShdw blurRad="38100" dist="19050" dir="2700000" algn="tl" rotWithShape="0">
                  <a:schemeClr val="dk1">
                    <a:alpha val="40000"/>
                  </a:schemeClr>
                </a:outerShdw>
              </a:effectLst>
            </a:rPr>
            <a:t>Survey</a:t>
          </a:r>
        </a:p>
      </xdr:txBody>
    </xdr:sp>
    <xdr:clientData/>
  </xdr:twoCellAnchor>
  <xdr:twoCellAnchor>
    <xdr:from>
      <xdr:col>0</xdr:col>
      <xdr:colOff>142875</xdr:colOff>
      <xdr:row>21</xdr:row>
      <xdr:rowOff>180975</xdr:rowOff>
    </xdr:from>
    <xdr:to>
      <xdr:col>3</xdr:col>
      <xdr:colOff>0</xdr:colOff>
      <xdr:row>24</xdr:row>
      <xdr:rowOff>104775</xdr:rowOff>
    </xdr:to>
    <xdr:sp macro="" textlink="">
      <xdr:nvSpPr>
        <xdr:cNvPr id="5" name="Rounded Rectangle 4">
          <a:hlinkClick xmlns:r="http://schemas.openxmlformats.org/officeDocument/2006/relationships" r:id="rId4"/>
        </xdr:cNvPr>
        <xdr:cNvSpPr/>
      </xdr:nvSpPr>
      <xdr:spPr>
        <a:xfrm>
          <a:off x="142875" y="4543425"/>
          <a:ext cx="1943100" cy="5238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600" b="0" cap="none" spc="0" baseline="0">
              <a:ln w="0"/>
              <a:solidFill>
                <a:schemeClr val="tx1"/>
              </a:solidFill>
              <a:effectLst>
                <a:outerShdw blurRad="38100" dist="19050" dir="2700000" algn="tl" rotWithShape="0">
                  <a:schemeClr val="dk1">
                    <a:alpha val="40000"/>
                  </a:schemeClr>
                </a:outerShdw>
              </a:effectLst>
            </a:rPr>
            <a:t>Methods/Analysis</a:t>
          </a:r>
          <a:endParaRPr lang="en-US"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114300</xdr:colOff>
      <xdr:row>14</xdr:row>
      <xdr:rowOff>9525</xdr:rowOff>
    </xdr:from>
    <xdr:to>
      <xdr:col>2</xdr:col>
      <xdr:colOff>666750</xdr:colOff>
      <xdr:row>16</xdr:row>
      <xdr:rowOff>133350</xdr:rowOff>
    </xdr:to>
    <xdr:sp macro="" textlink="">
      <xdr:nvSpPr>
        <xdr:cNvPr id="7" name="Rounded Rectangle 6">
          <a:hlinkClick xmlns:r="http://schemas.openxmlformats.org/officeDocument/2006/relationships" r:id="rId5"/>
        </xdr:cNvPr>
        <xdr:cNvSpPr/>
      </xdr:nvSpPr>
      <xdr:spPr>
        <a:xfrm>
          <a:off x="114300" y="2971800"/>
          <a:ext cx="1943100" cy="5238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2800" b="0" cap="none" spc="0">
              <a:ln w="0"/>
              <a:solidFill>
                <a:schemeClr val="tx1"/>
              </a:solidFill>
              <a:effectLst>
                <a:outerShdw blurRad="38100" dist="19050" dir="2700000" algn="tl" rotWithShape="0">
                  <a:schemeClr val="dk1">
                    <a:alpha val="40000"/>
                  </a:schemeClr>
                </a:outerShdw>
              </a:effectLst>
            </a:rPr>
            <a:t>Hypotheis</a:t>
          </a:r>
        </a:p>
      </xdr:txBody>
    </xdr:sp>
    <xdr:clientData/>
  </xdr:twoCellAnchor>
  <xdr:twoCellAnchor>
    <xdr:from>
      <xdr:col>0</xdr:col>
      <xdr:colOff>123825</xdr:colOff>
      <xdr:row>17</xdr:row>
      <xdr:rowOff>190500</xdr:rowOff>
    </xdr:from>
    <xdr:to>
      <xdr:col>2</xdr:col>
      <xdr:colOff>676275</xdr:colOff>
      <xdr:row>20</xdr:row>
      <xdr:rowOff>114300</xdr:rowOff>
    </xdr:to>
    <xdr:sp macro="" textlink="">
      <xdr:nvSpPr>
        <xdr:cNvPr id="8" name="Rounded Rectangle 7">
          <a:hlinkClick xmlns:r="http://schemas.openxmlformats.org/officeDocument/2006/relationships" r:id="rId6"/>
        </xdr:cNvPr>
        <xdr:cNvSpPr/>
      </xdr:nvSpPr>
      <xdr:spPr>
        <a:xfrm>
          <a:off x="123825" y="3752850"/>
          <a:ext cx="1943100" cy="5238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2000" b="0" cap="none" spc="0">
              <a:ln w="0"/>
              <a:solidFill>
                <a:schemeClr val="tx1"/>
              </a:solidFill>
              <a:effectLst>
                <a:outerShdw blurRad="38100" dist="19050" dir="2700000" algn="tl" rotWithShape="0">
                  <a:schemeClr val="dk1">
                    <a:alpha val="40000"/>
                  </a:schemeClr>
                </a:outerShdw>
              </a:effectLst>
            </a:rPr>
            <a:t>Confidence</a:t>
          </a:r>
          <a:r>
            <a:rPr lang="en-US" sz="2000" b="0" cap="none" spc="0" baseline="0">
              <a:ln w="0"/>
              <a:solidFill>
                <a:schemeClr val="tx1"/>
              </a:solidFill>
              <a:effectLst>
                <a:outerShdw blurRad="38100" dist="19050" dir="2700000" algn="tl" rotWithShape="0">
                  <a:schemeClr val="dk1">
                    <a:alpha val="40000"/>
                  </a:schemeClr>
                </a:outerShdw>
              </a:effectLst>
            </a:rPr>
            <a:t> (,)</a:t>
          </a:r>
          <a:endParaRPr lang="en-US" sz="20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85422</xdr:colOff>
      <xdr:row>33</xdr:row>
      <xdr:rowOff>92186</xdr:rowOff>
    </xdr:from>
    <xdr:to>
      <xdr:col>7</xdr:col>
      <xdr:colOff>535560</xdr:colOff>
      <xdr:row>50</xdr:row>
      <xdr:rowOff>27608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168089</xdr:colOff>
      <xdr:row>12</xdr:row>
      <xdr:rowOff>168088</xdr:rowOff>
    </xdr:from>
    <xdr:to>
      <xdr:col>8</xdr:col>
      <xdr:colOff>747059</xdr:colOff>
      <xdr:row>27</xdr:row>
      <xdr:rowOff>168089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649007</xdr:colOff>
      <xdr:row>0</xdr:row>
      <xdr:rowOff>112058</xdr:rowOff>
    </xdr:from>
    <xdr:to>
      <xdr:col>9</xdr:col>
      <xdr:colOff>0</xdr:colOff>
      <xdr:row>11</xdr:row>
      <xdr:rowOff>93382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48596</xdr:colOff>
      <xdr:row>1</xdr:row>
      <xdr:rowOff>359617</xdr:rowOff>
    </xdr:from>
    <xdr:to>
      <xdr:col>18</xdr:col>
      <xdr:colOff>35960</xdr:colOff>
      <xdr:row>15</xdr:row>
      <xdr:rowOff>1167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298450</xdr:colOff>
      <xdr:row>21</xdr:row>
      <xdr:rowOff>47625</xdr:rowOff>
    </xdr:from>
    <xdr:to>
      <xdr:col>0</xdr:col>
      <xdr:colOff>387350</xdr:colOff>
      <xdr:row>21</xdr:row>
      <xdr:rowOff>187325</xdr:rowOff>
    </xdr:to>
    <xdr:pic>
      <xdr:nvPicPr>
        <xdr:cNvPr id="2" name="Picture 1" descr="Screen Shot 2017-11-08 at 8.16.13 AM.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10" t="25000" r="45564" b="1"/>
        <a:stretch/>
      </xdr:blipFill>
      <xdr:spPr>
        <a:xfrm>
          <a:off x="298450" y="4124325"/>
          <a:ext cx="88900" cy="139700"/>
        </a:xfrm>
        <a:prstGeom prst="rect">
          <a:avLst/>
        </a:prstGeom>
      </xdr:spPr>
    </xdr:pic>
    <xdr:clientData/>
  </xdr:twoCellAnchor>
  <xdr:twoCellAnchor editAs="oneCell">
    <xdr:from>
      <xdr:col>0</xdr:col>
      <xdr:colOff>222250</xdr:colOff>
      <xdr:row>18</xdr:row>
      <xdr:rowOff>38100</xdr:rowOff>
    </xdr:from>
    <xdr:to>
      <xdr:col>0</xdr:col>
      <xdr:colOff>349250</xdr:colOff>
      <xdr:row>18</xdr:row>
      <xdr:rowOff>186871</xdr:rowOff>
    </xdr:to>
    <xdr:pic>
      <xdr:nvPicPr>
        <xdr:cNvPr id="3" name="Picture 2" descr="Screen Shot 2017-11-08 at 8.17.59 A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2250" y="3517900"/>
          <a:ext cx="127000" cy="148771"/>
        </a:xfrm>
        <a:prstGeom prst="rect">
          <a:avLst/>
        </a:prstGeom>
      </xdr:spPr>
    </xdr:pic>
    <xdr:clientData/>
  </xdr:twoCellAnchor>
  <xdr:twoCellAnchor editAs="oneCell">
    <xdr:from>
      <xdr:col>0</xdr:col>
      <xdr:colOff>254000</xdr:colOff>
      <xdr:row>22</xdr:row>
      <xdr:rowOff>73025</xdr:rowOff>
    </xdr:from>
    <xdr:to>
      <xdr:col>0</xdr:col>
      <xdr:colOff>486410</xdr:colOff>
      <xdr:row>22</xdr:row>
      <xdr:rowOff>187325</xdr:rowOff>
    </xdr:to>
    <xdr:pic>
      <xdr:nvPicPr>
        <xdr:cNvPr id="4" name="Picture 3" descr="Screen Shot 2017-11-08 at 8.16.13 AM.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10" t="25000" b="1"/>
        <a:stretch/>
      </xdr:blipFill>
      <xdr:spPr>
        <a:xfrm>
          <a:off x="254000" y="4340225"/>
          <a:ext cx="232410" cy="114300"/>
        </a:xfrm>
        <a:prstGeom prst="rect">
          <a:avLst/>
        </a:prstGeom>
      </xdr:spPr>
    </xdr:pic>
    <xdr:clientData/>
  </xdr:twoCellAnchor>
  <xdr:twoCellAnchor editAs="oneCell">
    <xdr:from>
      <xdr:col>0</xdr:col>
      <xdr:colOff>215900</xdr:colOff>
      <xdr:row>19</xdr:row>
      <xdr:rowOff>22225</xdr:rowOff>
    </xdr:from>
    <xdr:to>
      <xdr:col>0</xdr:col>
      <xdr:colOff>315686</xdr:colOff>
      <xdr:row>19</xdr:row>
      <xdr:rowOff>187325</xdr:rowOff>
    </xdr:to>
    <xdr:pic>
      <xdr:nvPicPr>
        <xdr:cNvPr id="5" name="Picture 4" descr="Screen Shot 2017-11-08 at 8.57.41 AM.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900" y="3692525"/>
          <a:ext cx="99786" cy="165100"/>
        </a:xfrm>
        <a:prstGeom prst="rect">
          <a:avLst/>
        </a:prstGeom>
      </xdr:spPr>
    </xdr:pic>
    <xdr:clientData/>
  </xdr:twoCellAnchor>
  <xdr:twoCellAnchor editAs="oneCell">
    <xdr:from>
      <xdr:col>0</xdr:col>
      <xdr:colOff>0</xdr:colOff>
      <xdr:row>1</xdr:row>
      <xdr:rowOff>38100</xdr:rowOff>
    </xdr:from>
    <xdr:to>
      <xdr:col>3</xdr:col>
      <xdr:colOff>234188</xdr:colOff>
      <xdr:row>11</xdr:row>
      <xdr:rowOff>63500</xdr:rowOff>
    </xdr:to>
    <xdr:pic>
      <xdr:nvPicPr>
        <xdr:cNvPr id="6" name="Picture 5" descr="opioid front page image copy.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228600"/>
          <a:ext cx="4768088" cy="1930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171450</xdr:colOff>
      <xdr:row>13</xdr:row>
      <xdr:rowOff>0</xdr:rowOff>
    </xdr:from>
    <xdr:ext cx="65" cy="172227"/>
    <xdr:sp macro="" textlink="">
      <xdr:nvSpPr>
        <xdr:cNvPr id="4" name="TextBox 3"/>
        <xdr:cNvSpPr txBox="1"/>
      </xdr:nvSpPr>
      <xdr:spPr>
        <a:xfrm>
          <a:off x="5886450" y="260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4</xdr:col>
      <xdr:colOff>292101</xdr:colOff>
      <xdr:row>0</xdr:row>
      <xdr:rowOff>76200</xdr:rowOff>
    </xdr:from>
    <xdr:to>
      <xdr:col>6</xdr:col>
      <xdr:colOff>239102</xdr:colOff>
      <xdr:row>11</xdr:row>
      <xdr:rowOff>30144</xdr:rowOff>
    </xdr:to>
    <xdr:pic>
      <xdr:nvPicPr>
        <xdr:cNvPr id="5" name="Picture 4" descr="Image result for thinking ma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4101" y="76200"/>
          <a:ext cx="2014984" cy="2290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hyperlink" Target="http://www.people-press.org/2017/10/24/political-typology-detailed-tables/"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showGridLines="0" view="pageLayout" zoomScale="119" workbookViewId="0"/>
  </sheetViews>
  <sheetFormatPr baseColWidth="10" defaultColWidth="8.83203125" defaultRowHeight="15" x14ac:dyDescent="0"/>
  <cols>
    <col min="1" max="16384" width="8.83203125" style="86"/>
  </cols>
  <sheetData>
    <row r="2" spans="1:1" ht="28.5">
      <c r="A2" s="85"/>
    </row>
  </sheetData>
  <phoneticPr fontId="3" type="noConversion"/>
  <pageMargins left="0.7" right="0.7" top="0.75" bottom="0.75" header="0.3" footer="0.3"/>
  <pageSetup orientation="portrait"/>
  <headerFooter>
    <oddHeader>&amp;C&amp;"-,Bold"Opioids, the gift that keeps on giving
&amp;K03+039table of contents</oddHeader>
    <oddFooter xml:space="preserve">&amp;LMaury Osbourne Mat 152 Statistical Methods I Final Project </oddFooter>
  </headerFooter>
  <drawing r:id="rId1"/>
  <extLst>
    <ext xmlns:mx="http://schemas.microsoft.com/office/mac/excel/2008/main" uri="{64002731-A6B0-56B0-2670-7721B7C09600}">
      <mx:PLV Mode="1" OnePage="1"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Layout" topLeftCell="A29" workbookViewId="0">
      <selection activeCell="H57" sqref="H57"/>
    </sheetView>
  </sheetViews>
  <sheetFormatPr baseColWidth="10" defaultColWidth="11" defaultRowHeight="15" x14ac:dyDescent="0"/>
  <cols>
    <col min="1" max="1" width="22.1640625" customWidth="1"/>
  </cols>
  <sheetData>
    <row r="1" spans="1:9" ht="103.5" customHeight="1">
      <c r="A1" s="69" t="s">
        <v>0</v>
      </c>
      <c r="B1" s="69"/>
      <c r="C1" s="69"/>
      <c r="D1" s="69"/>
      <c r="E1" s="69"/>
      <c r="F1" s="69"/>
      <c r="G1" s="69"/>
      <c r="H1" s="69"/>
      <c r="I1" s="69"/>
    </row>
    <row r="2" spans="1:9" ht="161.25" customHeight="1">
      <c r="A2" s="70" t="s">
        <v>1</v>
      </c>
      <c r="B2" s="70"/>
      <c r="C2" s="70"/>
      <c r="D2" s="70"/>
      <c r="E2" s="70"/>
      <c r="F2" s="70"/>
      <c r="G2" s="70"/>
      <c r="H2" s="70"/>
      <c r="I2" s="70"/>
    </row>
    <row r="4" spans="1:9" ht="31.5">
      <c r="A4" s="1" t="s">
        <v>3</v>
      </c>
      <c r="B4" s="2">
        <v>2010</v>
      </c>
      <c r="C4" s="2">
        <v>2011</v>
      </c>
      <c r="D4" s="2">
        <v>2012</v>
      </c>
      <c r="E4" s="2">
        <v>2013</v>
      </c>
      <c r="F4" s="2">
        <v>2014</v>
      </c>
    </row>
    <row r="5" spans="1:9">
      <c r="A5" t="s">
        <v>4</v>
      </c>
      <c r="B5">
        <v>25651</v>
      </c>
      <c r="C5">
        <v>29049</v>
      </c>
      <c r="D5">
        <v>29875</v>
      </c>
      <c r="E5">
        <v>32502</v>
      </c>
      <c r="F5">
        <v>36667</v>
      </c>
    </row>
    <row r="6" spans="1:9">
      <c r="A6" t="s">
        <v>6</v>
      </c>
      <c r="B6">
        <v>1612</v>
      </c>
      <c r="C6">
        <v>1902</v>
      </c>
      <c r="D6">
        <v>1900</v>
      </c>
      <c r="E6">
        <v>1703</v>
      </c>
      <c r="F6">
        <v>1448</v>
      </c>
    </row>
    <row r="7" spans="1:9" ht="47.25">
      <c r="A7" s="1" t="s">
        <v>5</v>
      </c>
      <c r="B7">
        <v>11066</v>
      </c>
      <c r="C7">
        <v>10389</v>
      </c>
      <c r="D7">
        <v>9727</v>
      </c>
      <c r="E7">
        <v>9777</v>
      </c>
      <c r="F7">
        <v>8940</v>
      </c>
    </row>
    <row r="9" spans="1:9" ht="99" customHeight="1">
      <c r="A9" s="70" t="s">
        <v>2</v>
      </c>
      <c r="B9" s="70"/>
      <c r="C9" s="70"/>
      <c r="D9" s="70"/>
      <c r="E9" s="70"/>
      <c r="F9" s="70"/>
      <c r="G9" s="70"/>
      <c r="H9" s="70"/>
    </row>
    <row r="11" spans="1:9">
      <c r="A11" t="s">
        <v>7</v>
      </c>
    </row>
    <row r="13" spans="1:9">
      <c r="B13" s="2">
        <v>2010</v>
      </c>
      <c r="C13" s="2">
        <v>2011</v>
      </c>
      <c r="D13" s="2">
        <v>2012</v>
      </c>
      <c r="E13" s="2">
        <v>2013</v>
      </c>
      <c r="F13" s="2">
        <v>2014</v>
      </c>
    </row>
    <row r="14" spans="1:9">
      <c r="A14" t="s">
        <v>8</v>
      </c>
      <c r="B14">
        <v>5256</v>
      </c>
      <c r="C14">
        <v>5574</v>
      </c>
      <c r="D14">
        <v>5169</v>
      </c>
      <c r="E14">
        <v>4954</v>
      </c>
      <c r="F14">
        <v>5417</v>
      </c>
      <c r="G14">
        <f>SUM(B14:F14)</f>
        <v>26370</v>
      </c>
    </row>
    <row r="15" spans="1:9">
      <c r="A15" t="s">
        <v>9</v>
      </c>
      <c r="B15">
        <v>4408</v>
      </c>
      <c r="C15">
        <v>4540</v>
      </c>
      <c r="D15">
        <v>4081</v>
      </c>
      <c r="E15">
        <v>3693</v>
      </c>
      <c r="F15">
        <v>3495</v>
      </c>
      <c r="G15">
        <f t="shared" ref="G15:G23" si="0">SUM(B15:F15)</f>
        <v>20217</v>
      </c>
    </row>
    <row r="16" spans="1:9">
      <c r="A16" t="s">
        <v>10</v>
      </c>
      <c r="B16">
        <v>4312</v>
      </c>
      <c r="C16">
        <v>5035</v>
      </c>
      <c r="D16">
        <v>4759</v>
      </c>
      <c r="E16">
        <v>5289</v>
      </c>
      <c r="F16">
        <v>5856</v>
      </c>
      <c r="G16">
        <f t="shared" si="0"/>
        <v>25251</v>
      </c>
    </row>
    <row r="17" spans="1:9">
      <c r="A17" t="s">
        <v>11</v>
      </c>
      <c r="B17">
        <v>3677</v>
      </c>
      <c r="C17">
        <v>4043</v>
      </c>
      <c r="D17">
        <v>3785</v>
      </c>
      <c r="E17">
        <v>3696</v>
      </c>
      <c r="F17">
        <v>4217</v>
      </c>
      <c r="G17">
        <f t="shared" si="0"/>
        <v>19418</v>
      </c>
    </row>
    <row r="18" spans="1:9">
      <c r="A18" t="s">
        <v>12</v>
      </c>
      <c r="B18">
        <v>3020</v>
      </c>
      <c r="C18">
        <v>4563</v>
      </c>
      <c r="D18">
        <v>6151</v>
      </c>
      <c r="E18">
        <v>8412</v>
      </c>
      <c r="F18">
        <v>10863</v>
      </c>
      <c r="G18">
        <f t="shared" si="0"/>
        <v>33009</v>
      </c>
    </row>
    <row r="19" spans="1:9">
      <c r="A19" t="s">
        <v>13</v>
      </c>
      <c r="B19">
        <v>2941</v>
      </c>
      <c r="C19">
        <v>3290</v>
      </c>
      <c r="D19">
        <v>3508</v>
      </c>
      <c r="E19">
        <v>3771</v>
      </c>
      <c r="F19">
        <v>4022</v>
      </c>
      <c r="G19">
        <f t="shared" si="0"/>
        <v>17532</v>
      </c>
    </row>
    <row r="20" spans="1:9">
      <c r="A20" t="s">
        <v>14</v>
      </c>
      <c r="B20">
        <v>2844</v>
      </c>
      <c r="C20">
        <v>3196</v>
      </c>
      <c r="D20">
        <v>3023</v>
      </c>
      <c r="E20">
        <v>3105</v>
      </c>
      <c r="F20">
        <v>3274</v>
      </c>
      <c r="G20">
        <f t="shared" si="0"/>
        <v>15442</v>
      </c>
    </row>
    <row r="21" spans="1:9">
      <c r="A21" t="s">
        <v>15</v>
      </c>
      <c r="B21">
        <v>1645</v>
      </c>
      <c r="C21">
        <v>1656</v>
      </c>
      <c r="D21">
        <v>1605</v>
      </c>
      <c r="E21">
        <v>1905</v>
      </c>
      <c r="F21">
        <v>4200</v>
      </c>
      <c r="G21">
        <f t="shared" si="0"/>
        <v>11011</v>
      </c>
    </row>
    <row r="22" spans="1:9">
      <c r="A22" t="s">
        <v>16</v>
      </c>
      <c r="B22">
        <v>1448</v>
      </c>
      <c r="C22">
        <v>1695</v>
      </c>
      <c r="D22">
        <v>1567</v>
      </c>
      <c r="E22">
        <v>1601</v>
      </c>
      <c r="F22">
        <v>1729</v>
      </c>
      <c r="G22">
        <f t="shared" si="0"/>
        <v>8040</v>
      </c>
    </row>
    <row r="23" spans="1:9">
      <c r="A23" t="s">
        <v>17</v>
      </c>
      <c r="B23">
        <v>1388</v>
      </c>
      <c r="C23">
        <v>1884</v>
      </c>
      <c r="D23">
        <v>2262</v>
      </c>
      <c r="E23">
        <v>3185</v>
      </c>
      <c r="F23">
        <v>3728</v>
      </c>
      <c r="G23">
        <f t="shared" si="0"/>
        <v>12447</v>
      </c>
    </row>
    <row r="24" spans="1:9">
      <c r="B24">
        <f>SUM(B13:B23)</f>
        <v>32949</v>
      </c>
      <c r="C24">
        <f t="shared" ref="C24:F24" si="1">SUM(C13:C23)</f>
        <v>37487</v>
      </c>
      <c r="D24">
        <f t="shared" si="1"/>
        <v>37922</v>
      </c>
      <c r="E24">
        <f t="shared" si="1"/>
        <v>41624</v>
      </c>
      <c r="F24">
        <f t="shared" si="1"/>
        <v>48815</v>
      </c>
      <c r="G24">
        <f>SUM(G14:G23)</f>
        <v>188737</v>
      </c>
    </row>
    <row r="25" spans="1:9" ht="124.5" customHeight="1">
      <c r="A25" s="71" t="s">
        <v>18</v>
      </c>
      <c r="B25" s="71"/>
      <c r="C25" s="71"/>
      <c r="D25" s="71"/>
      <c r="E25" s="71"/>
      <c r="F25" s="71"/>
      <c r="G25" s="71"/>
      <c r="H25" s="71"/>
      <c r="I25" s="71"/>
    </row>
    <row r="26" spans="1:9">
      <c r="A26" s="2" t="s">
        <v>73</v>
      </c>
    </row>
    <row r="27" spans="1:9">
      <c r="B27" t="s">
        <v>65</v>
      </c>
    </row>
    <row r="28" spans="1:9">
      <c r="A28">
        <v>2010</v>
      </c>
      <c r="B28">
        <f>B24</f>
        <v>32949</v>
      </c>
    </row>
    <row r="29" spans="1:9">
      <c r="A29">
        <v>2011</v>
      </c>
      <c r="B29">
        <f>C24</f>
        <v>37487</v>
      </c>
    </row>
    <row r="30" spans="1:9">
      <c r="A30">
        <v>2012</v>
      </c>
      <c r="B30">
        <f>D24</f>
        <v>37922</v>
      </c>
    </row>
    <row r="31" spans="1:9">
      <c r="A31">
        <v>2013</v>
      </c>
      <c r="B31">
        <f>E25+E24</f>
        <v>41624</v>
      </c>
    </row>
    <row r="32" spans="1:9">
      <c r="A32">
        <v>2014</v>
      </c>
      <c r="B32">
        <f>F24</f>
        <v>48815</v>
      </c>
    </row>
    <row r="34" spans="2:5">
      <c r="B34" s="67"/>
      <c r="E34" s="67"/>
    </row>
    <row r="36" spans="2:5">
      <c r="E36" s="66"/>
    </row>
    <row r="57" spans="2:8">
      <c r="B57" s="84" t="s">
        <v>79</v>
      </c>
      <c r="C57" s="84" t="s">
        <v>85</v>
      </c>
      <c r="D57" s="84" t="s">
        <v>80</v>
      </c>
      <c r="E57" s="84" t="s">
        <v>81</v>
      </c>
      <c r="F57" s="84" t="s">
        <v>82</v>
      </c>
      <c r="G57" s="84" t="s">
        <v>83</v>
      </c>
      <c r="H57" s="84" t="s">
        <v>84</v>
      </c>
    </row>
  </sheetData>
  <mergeCells count="4">
    <mergeCell ref="A1:I1"/>
    <mergeCell ref="A2:I2"/>
    <mergeCell ref="A9:H9"/>
    <mergeCell ref="A25:I25"/>
  </mergeCells>
  <phoneticPr fontId="3" type="noConversion"/>
  <hyperlinks>
    <hyperlink ref="H57" location="'Methods, Analysis, &amp; Source'!A1" display="Methods"/>
    <hyperlink ref="B57" location="'Table of Contents'!A1" display="Home"/>
    <hyperlink ref="D57" location="'Top 10 Drugs Graph'!A1" display="Graphs"/>
    <hyperlink ref="E57" location="'Hypothesis Testing Data'!A1" display="Survey"/>
    <hyperlink ref="F57" location="'Hyp Test Prop'!A1" display="Hypothesis"/>
    <hyperlink ref="G57" location="'Confidence Interval Proportion'!A1" display="Confidence"/>
    <hyperlink ref="C57" location="data!A1" display="Data"/>
  </hyperlinks>
  <pageMargins left="0.75" right="0.75" top="1" bottom="1" header="0.5" footer="0.5"/>
  <pageSetup orientation="landscape" horizontalDpi="4294967292" verticalDpi="4294967292"/>
  <headerFooter>
    <oddHeader>&amp;L&amp;"Calibri,Regular"&amp;K000000Drug Overdose Deaths in the US, 99-15</oddHeader>
    <oddFooter>&amp;L&amp;"Calibri,Regular"&amp;K000000SOURCE: NCHS, National Vital Statistics, Mortality</oddFooter>
  </headerFooter>
  <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Layout" topLeftCell="T1" zoomScale="154" workbookViewId="0">
      <selection activeCell="K28" sqref="K28"/>
    </sheetView>
  </sheetViews>
  <sheetFormatPr baseColWidth="10" defaultColWidth="11" defaultRowHeight="15" x14ac:dyDescent="0"/>
  <cols>
    <col min="1" max="1" width="14" customWidth="1"/>
    <col min="2" max="2" width="12.6640625" customWidth="1"/>
    <col min="3" max="3" width="14.6640625" bestFit="1" customWidth="1"/>
  </cols>
  <sheetData>
    <row r="1" spans="1:12">
      <c r="A1" s="2" t="s">
        <v>19</v>
      </c>
      <c r="K1" t="s">
        <v>76</v>
      </c>
    </row>
    <row r="2" spans="1:12" ht="31.5">
      <c r="A2" s="3" t="s">
        <v>20</v>
      </c>
      <c r="B2" s="7" t="s">
        <v>21</v>
      </c>
      <c r="C2" s="8" t="s">
        <v>22</v>
      </c>
      <c r="K2" t="s">
        <v>77</v>
      </c>
      <c r="L2" s="41">
        <f>SUM(C4,C6,C7,C8,C9,C12)</f>
        <v>107019</v>
      </c>
    </row>
    <row r="3" spans="1:12">
      <c r="A3" s="4" t="s">
        <v>12</v>
      </c>
      <c r="B3" s="5">
        <f t="shared" ref="B3:B12" si="0">C3/C$13</f>
        <v>0.1748941648961253</v>
      </c>
      <c r="C3" s="9">
        <f>data!G18</f>
        <v>33009</v>
      </c>
      <c r="E3" s="41"/>
      <c r="K3" t="s">
        <v>78</v>
      </c>
      <c r="L3" s="41">
        <f>SUM(C3,C5,C11,C10)</f>
        <v>81718</v>
      </c>
    </row>
    <row r="4" spans="1:12">
      <c r="A4" s="4" t="s">
        <v>8</v>
      </c>
      <c r="B4" s="5">
        <f t="shared" si="0"/>
        <v>0.13971823224910854</v>
      </c>
      <c r="C4" s="9">
        <f>data!G14</f>
        <v>26370</v>
      </c>
      <c r="L4" s="41">
        <f>SUM(L2:L3)</f>
        <v>188737</v>
      </c>
    </row>
    <row r="5" spans="1:12">
      <c r="A5" s="4" t="s">
        <v>10</v>
      </c>
      <c r="B5" s="5">
        <f t="shared" si="0"/>
        <v>0.13378934708085854</v>
      </c>
      <c r="C5" s="9">
        <f>data!G16</f>
        <v>25251</v>
      </c>
    </row>
    <row r="6" spans="1:12">
      <c r="A6" s="4" t="s">
        <v>9</v>
      </c>
      <c r="B6" s="5">
        <f t="shared" si="0"/>
        <v>0.10711731139098322</v>
      </c>
      <c r="C6" s="9">
        <f>data!G15</f>
        <v>20217</v>
      </c>
    </row>
    <row r="7" spans="1:12">
      <c r="A7" s="4" t="s">
        <v>11</v>
      </c>
      <c r="B7" s="5">
        <f t="shared" si="0"/>
        <v>0.10288390723599507</v>
      </c>
      <c r="C7" s="9">
        <f>data!G17</f>
        <v>19418</v>
      </c>
    </row>
    <row r="8" spans="1:12">
      <c r="A8" s="4" t="s">
        <v>13</v>
      </c>
      <c r="B8" s="5">
        <f t="shared" si="0"/>
        <v>9.2891166014083093E-2</v>
      </c>
      <c r="C8" s="9">
        <f>data!G19</f>
        <v>17532</v>
      </c>
    </row>
    <row r="9" spans="1:12">
      <c r="A9" s="4" t="s">
        <v>14</v>
      </c>
      <c r="B9" s="5">
        <f t="shared" si="0"/>
        <v>8.1817555646216691E-2</v>
      </c>
      <c r="C9" s="9">
        <f>data!G20</f>
        <v>15442</v>
      </c>
    </row>
    <row r="10" spans="1:12">
      <c r="A10" s="4" t="s">
        <v>23</v>
      </c>
      <c r="B10" s="5">
        <f t="shared" si="0"/>
        <v>6.5948913037719159E-2</v>
      </c>
      <c r="C10" s="9">
        <f>data!G23</f>
        <v>12447</v>
      </c>
    </row>
    <row r="11" spans="1:12">
      <c r="A11" s="4" t="s">
        <v>15</v>
      </c>
      <c r="B11" s="5">
        <f t="shared" si="0"/>
        <v>5.8340441990706642E-2</v>
      </c>
      <c r="C11" s="9">
        <f>data!G21</f>
        <v>11011</v>
      </c>
    </row>
    <row r="12" spans="1:12">
      <c r="A12" s="4" t="s">
        <v>16</v>
      </c>
      <c r="B12" s="5">
        <f t="shared" si="0"/>
        <v>4.2598960458203744E-2</v>
      </c>
      <c r="C12" s="9">
        <f>data!G22</f>
        <v>8040</v>
      </c>
    </row>
    <row r="13" spans="1:12">
      <c r="A13" s="6"/>
      <c r="B13" s="6"/>
      <c r="C13" s="4">
        <f>SUM(C3:C12)</f>
        <v>188737</v>
      </c>
    </row>
    <row r="15" spans="1:12">
      <c r="A15" t="s">
        <v>24</v>
      </c>
    </row>
    <row r="30" spans="3:10">
      <c r="C30" s="84" t="s">
        <v>79</v>
      </c>
      <c r="D30" s="84" t="s">
        <v>85</v>
      </c>
      <c r="E30" s="84" t="s">
        <v>80</v>
      </c>
      <c r="F30" s="84" t="s">
        <v>81</v>
      </c>
      <c r="G30" s="84" t="s">
        <v>82</v>
      </c>
      <c r="H30" s="84" t="s">
        <v>83</v>
      </c>
      <c r="I30" s="84" t="s">
        <v>84</v>
      </c>
      <c r="J30" s="84"/>
    </row>
  </sheetData>
  <sortState ref="A3:C13">
    <sortCondition descending="1" ref="B3"/>
  </sortState>
  <phoneticPr fontId="3" type="noConversion"/>
  <hyperlinks>
    <hyperlink ref="C30" location="'Table of Contents'!A1" display="Home"/>
    <hyperlink ref="E30" location="'Top 10 Drugs Graph'!A1" display="Graphs"/>
    <hyperlink ref="F30" location="'Hypothesis Testing Data'!A1" display="Survey"/>
    <hyperlink ref="G30" location="'Hyp Test Prop'!A1" display="Hypothesis"/>
    <hyperlink ref="H30" location="'Confidence Interval Proportion'!A1" display="Confidence"/>
    <hyperlink ref="D30" location="data!A1" display="Data"/>
    <hyperlink ref="I30" location="'Methods, Analysis, &amp; Source'!A1" display="Methods"/>
  </hyperlinks>
  <pageMargins left="0.75" right="0.75" top="1" bottom="1" header="0.5" footer="0.5"/>
  <pageSetup orientation="landscape" horizontalDpi="4294967292" verticalDpi="4294967292"/>
  <headerFooter>
    <oddHeader xml:space="preserve">&amp;C&amp;"Calibri,Regular"&amp;16&amp;K000000Top 10 Drugs by Deaths (2010-2014)
</oddHeader>
  </headerFooter>
  <drawing r:id="rId1"/>
  <extLst>
    <ext xmlns:mx="http://schemas.microsoft.com/office/mac/excel/2008/main" uri="{64002731-A6B0-56B0-2670-7721B7C09600}">
      <mx:PLV Mode="1" OnePage="1"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workbookViewId="0">
      <selection activeCell="G21" sqref="G21"/>
    </sheetView>
  </sheetViews>
  <sheetFormatPr baseColWidth="10" defaultColWidth="11" defaultRowHeight="15" x14ac:dyDescent="0"/>
  <sheetData>
    <row r="1" spans="1:5">
      <c r="B1" s="2" t="s">
        <v>36</v>
      </c>
      <c r="C1" s="2" t="s">
        <v>35</v>
      </c>
      <c r="D1" s="2" t="s">
        <v>64</v>
      </c>
      <c r="E1" s="2" t="s">
        <v>34</v>
      </c>
    </row>
    <row r="2" spans="1:5">
      <c r="A2" s="2" t="s">
        <v>33</v>
      </c>
      <c r="B2">
        <v>13</v>
      </c>
      <c r="C2">
        <v>7</v>
      </c>
      <c r="D2">
        <f>SUM(B2:C2)</f>
        <v>20</v>
      </c>
      <c r="E2">
        <v>653</v>
      </c>
    </row>
    <row r="3" spans="1:5">
      <c r="A3" s="2" t="s">
        <v>32</v>
      </c>
      <c r="B3">
        <v>13</v>
      </c>
      <c r="C3">
        <v>17</v>
      </c>
      <c r="D3">
        <f t="shared" ref="D3:D12" si="0">SUM(B3:C3)</f>
        <v>30</v>
      </c>
      <c r="E3">
        <v>334</v>
      </c>
    </row>
    <row r="4" spans="1:5">
      <c r="A4" s="2" t="s">
        <v>31</v>
      </c>
      <c r="B4">
        <v>15</v>
      </c>
      <c r="C4">
        <v>38</v>
      </c>
      <c r="D4">
        <f t="shared" si="0"/>
        <v>53</v>
      </c>
      <c r="E4">
        <v>319</v>
      </c>
    </row>
    <row r="5" spans="1:5">
      <c r="A5" s="2" t="s">
        <v>30</v>
      </c>
      <c r="B5">
        <v>24</v>
      </c>
      <c r="C5">
        <v>4</v>
      </c>
      <c r="D5">
        <f t="shared" si="0"/>
        <v>28</v>
      </c>
    </row>
    <row r="6" spans="1:5">
      <c r="A6" s="2" t="s">
        <v>29</v>
      </c>
      <c r="B6">
        <v>6</v>
      </c>
      <c r="C6">
        <v>10</v>
      </c>
      <c r="D6">
        <f t="shared" si="0"/>
        <v>16</v>
      </c>
      <c r="E6">
        <v>139</v>
      </c>
    </row>
    <row r="7" spans="1:5">
      <c r="A7" s="2" t="s">
        <v>28</v>
      </c>
      <c r="B7">
        <v>9</v>
      </c>
      <c r="C7">
        <v>18</v>
      </c>
      <c r="D7">
        <f t="shared" si="0"/>
        <v>27</v>
      </c>
      <c r="E7">
        <v>260</v>
      </c>
    </row>
    <row r="8" spans="1:5">
      <c r="A8" s="2" t="s">
        <v>27</v>
      </c>
      <c r="B8">
        <v>3</v>
      </c>
      <c r="C8">
        <v>2</v>
      </c>
      <c r="D8">
        <f t="shared" si="0"/>
        <v>5</v>
      </c>
      <c r="E8">
        <v>50</v>
      </c>
    </row>
    <row r="9" spans="1:5">
      <c r="A9" s="2" t="s">
        <v>26</v>
      </c>
      <c r="B9">
        <v>24</v>
      </c>
      <c r="C9">
        <v>11</v>
      </c>
      <c r="D9">
        <f t="shared" si="0"/>
        <v>35</v>
      </c>
      <c r="E9">
        <v>735</v>
      </c>
    </row>
    <row r="10" spans="1:5">
      <c r="A10" s="2" t="s">
        <v>67</v>
      </c>
      <c r="B10">
        <v>5</v>
      </c>
      <c r="C10">
        <v>4</v>
      </c>
      <c r="D10">
        <f t="shared" si="0"/>
        <v>9</v>
      </c>
    </row>
    <row r="11" spans="1:5">
      <c r="A11" s="2" t="s">
        <v>63</v>
      </c>
      <c r="B11">
        <v>38</v>
      </c>
      <c r="C11">
        <v>20</v>
      </c>
      <c r="D11">
        <f t="shared" si="0"/>
        <v>58</v>
      </c>
    </row>
    <row r="12" spans="1:5">
      <c r="B12">
        <f>SUM(B2:B11)</f>
        <v>150</v>
      </c>
      <c r="C12">
        <f>SUM(C2:C11)</f>
        <v>131</v>
      </c>
      <c r="D12">
        <f t="shared" si="0"/>
        <v>281</v>
      </c>
      <c r="E12">
        <f>SUM(E6:E9)</f>
        <v>1184</v>
      </c>
    </row>
    <row r="13" spans="1:5">
      <c r="B13" s="64">
        <f>B12/D12</f>
        <v>0.53380782918149461</v>
      </c>
      <c r="C13" s="64">
        <f>C12/D12</f>
        <v>0.46619217081850534</v>
      </c>
    </row>
    <row r="18" spans="1:10" ht="13">
      <c r="A18" s="65" t="s">
        <v>25</v>
      </c>
    </row>
    <row r="19" spans="1:10" ht="33.75" customHeight="1">
      <c r="A19" s="72" t="s">
        <v>50</v>
      </c>
      <c r="B19" s="72"/>
      <c r="C19" s="72"/>
      <c r="D19" s="72"/>
      <c r="E19" s="72"/>
      <c r="F19" s="72"/>
      <c r="G19" s="72"/>
      <c r="H19" s="72"/>
      <c r="I19" s="72"/>
      <c r="J19" s="72"/>
    </row>
    <row r="21" spans="1:10">
      <c r="A21" s="84" t="s">
        <v>79</v>
      </c>
      <c r="B21" s="84" t="s">
        <v>85</v>
      </c>
      <c r="C21" s="84" t="s">
        <v>80</v>
      </c>
      <c r="D21" s="84" t="s">
        <v>81</v>
      </c>
      <c r="E21" s="84" t="s">
        <v>82</v>
      </c>
      <c r="F21" s="84" t="s">
        <v>83</v>
      </c>
      <c r="G21" s="84" t="s">
        <v>84</v>
      </c>
    </row>
    <row r="22" spans="1:10" ht="299.25" customHeight="1"/>
  </sheetData>
  <mergeCells count="1">
    <mergeCell ref="A19:J19"/>
  </mergeCells>
  <phoneticPr fontId="3" type="noConversion"/>
  <hyperlinks>
    <hyperlink ref="A21" location="'Table of Contents'!A1" display="Home"/>
    <hyperlink ref="C21" location="'Top 10 Drugs Graph'!A1" display="Graphs"/>
    <hyperlink ref="D21" location="'Hypothesis Testing Data'!A1" display="Survey"/>
    <hyperlink ref="E21" location="'Hyp Test Prop'!A1" display="Hypothesis"/>
    <hyperlink ref="F21" location="'Confidence Interval Proportion'!A1" display="Confidence"/>
    <hyperlink ref="B21" location="data!A1" display="Data"/>
    <hyperlink ref="G21" location="'Methods, Analysis, &amp; Source'!A1" display="Methods"/>
  </hyperlinks>
  <pageMargins left="0.75" right="0.75" top="1" bottom="1" header="0.5" footer="0.5"/>
  <pageSetup orientation="landscape"/>
  <headerFooter>
    <oddHeader>&amp;CHypothesis Testing Data</oddHeader>
    <oddFooter xml:space="preserve">&amp;LMaury Osbourne Mat 152 Statistical Methods I Final Project </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opLeftCell="A2" workbookViewId="0">
      <selection activeCell="G39" sqref="G39"/>
    </sheetView>
  </sheetViews>
  <sheetFormatPr baseColWidth="10" defaultColWidth="11" defaultRowHeight="15" x14ac:dyDescent="0"/>
  <cols>
    <col min="1" max="1" width="18.83203125" customWidth="1"/>
    <col min="2" max="2" width="10.6640625" customWidth="1"/>
    <col min="4" max="4" width="9.6640625" customWidth="1"/>
    <col min="6" max="6" width="10.5" customWidth="1"/>
  </cols>
  <sheetData>
    <row r="1" spans="1:3">
      <c r="A1" s="2"/>
    </row>
    <row r="14" spans="1:3" ht="16" thickBot="1"/>
    <row r="15" spans="1:3" ht="16" thickBot="1">
      <c r="A15" s="73" t="s">
        <v>49</v>
      </c>
      <c r="B15" s="74"/>
      <c r="C15" s="75"/>
    </row>
    <row r="16" spans="1:3">
      <c r="A16" s="10" t="s">
        <v>37</v>
      </c>
      <c r="B16" s="11" t="s">
        <v>38</v>
      </c>
      <c r="C16" s="12" t="s">
        <v>39</v>
      </c>
    </row>
    <row r="17" spans="1:3" ht="16" thickBot="1">
      <c r="A17" s="13">
        <f>'Hypothesis Testing Data'!B12</f>
        <v>150</v>
      </c>
      <c r="B17" s="14">
        <f>'Hypothesis Testing Data'!C12</f>
        <v>131</v>
      </c>
      <c r="C17" s="15">
        <f>SUM(A17:B17)</f>
        <v>281</v>
      </c>
    </row>
    <row r="18" spans="1:3" ht="16" thickBot="1">
      <c r="A18" s="16"/>
      <c r="B18" s="16"/>
      <c r="C18" s="16"/>
    </row>
    <row r="19" spans="1:3">
      <c r="A19" s="17"/>
      <c r="B19" s="18">
        <f>A17/C17</f>
        <v>0.53380782918149461</v>
      </c>
    </row>
    <row r="20" spans="1:3" ht="16" thickBot="1">
      <c r="A20" s="19"/>
      <c r="B20" s="20">
        <f>1-B19</f>
        <v>0.46619217081850539</v>
      </c>
    </row>
    <row r="21" spans="1:3" ht="16" thickBot="1">
      <c r="A21" s="21" t="s">
        <v>40</v>
      </c>
      <c r="B21" s="22">
        <v>0.95</v>
      </c>
    </row>
    <row r="22" spans="1:3">
      <c r="A22" s="23"/>
      <c r="B22" s="24">
        <f>1-B21</f>
        <v>5.0000000000000044E-2</v>
      </c>
    </row>
    <row r="23" spans="1:3">
      <c r="A23" s="25"/>
      <c r="B23" s="26">
        <f>B22/2</f>
        <v>2.5000000000000022E-2</v>
      </c>
    </row>
    <row r="24" spans="1:3">
      <c r="A24" s="27" t="s">
        <v>41</v>
      </c>
      <c r="B24" s="28">
        <f>-_xlfn.NORM.S.INV(B23)</f>
        <v>1.9599639845400536</v>
      </c>
    </row>
    <row r="25" spans="1:3" ht="31" thickBot="1">
      <c r="A25" s="29" t="s">
        <v>42</v>
      </c>
      <c r="B25" s="30">
        <f>SQRT((B19*(1-B19)/C17))</f>
        <v>2.9759237370051993E-2</v>
      </c>
    </row>
    <row r="26" spans="1:3" ht="16" thickBot="1">
      <c r="A26" s="31"/>
      <c r="B26" s="32"/>
      <c r="C26" s="6"/>
    </row>
    <row r="27" spans="1:3" ht="16" thickBot="1">
      <c r="A27" s="76" t="s">
        <v>43</v>
      </c>
      <c r="B27" s="77"/>
    </row>
    <row r="28" spans="1:3">
      <c r="A28" s="33" t="s">
        <v>44</v>
      </c>
      <c r="B28" s="34" t="s">
        <v>45</v>
      </c>
    </row>
    <row r="29" spans="1:3" ht="16" thickBot="1">
      <c r="A29" s="35">
        <f>B19-B31</f>
        <v>0.47548079572881424</v>
      </c>
      <c r="B29" s="36">
        <f>B19+B31</f>
        <v>0.59213486263417503</v>
      </c>
    </row>
    <row r="30" spans="1:3" ht="16" thickBot="1">
      <c r="A30" s="37"/>
      <c r="B30" s="37"/>
      <c r="C30" s="6"/>
    </row>
    <row r="31" spans="1:3">
      <c r="A31" s="38" t="s">
        <v>46</v>
      </c>
      <c r="B31" s="18">
        <f>B24*SQRT((B19*B20)/C17)</f>
        <v>5.8327033452680373E-2</v>
      </c>
    </row>
    <row r="32" spans="1:3" ht="30">
      <c r="A32" s="39" t="s">
        <v>47</v>
      </c>
      <c r="B32" s="28">
        <v>0.06</v>
      </c>
    </row>
    <row r="33" spans="1:7" ht="16" thickBot="1">
      <c r="A33" s="29" t="s">
        <v>48</v>
      </c>
      <c r="B33" s="40">
        <f>(B24^2)*0.25/(B32^2)</f>
        <v>266.76797365931412</v>
      </c>
    </row>
    <row r="39" spans="1:7">
      <c r="A39" s="84" t="s">
        <v>79</v>
      </c>
      <c r="B39" s="84" t="s">
        <v>85</v>
      </c>
      <c r="C39" s="84" t="s">
        <v>80</v>
      </c>
      <c r="D39" s="84" t="s">
        <v>81</v>
      </c>
      <c r="E39" s="84" t="s">
        <v>82</v>
      </c>
      <c r="F39" s="84" t="s">
        <v>83</v>
      </c>
      <c r="G39" s="84" t="s">
        <v>84</v>
      </c>
    </row>
  </sheetData>
  <mergeCells count="2">
    <mergeCell ref="A15:C15"/>
    <mergeCell ref="A27:B27"/>
  </mergeCells>
  <phoneticPr fontId="3" type="noConversion"/>
  <hyperlinks>
    <hyperlink ref="A39" location="'Table of Contents'!A1" display="Home"/>
    <hyperlink ref="B39" location="data!A1" display="Data"/>
    <hyperlink ref="C39" location="'Confidence Interval Proportion'!A1" display="Graphs"/>
    <hyperlink ref="D39" location="'Hypothesis Testing Data'!A1" display="Survey"/>
    <hyperlink ref="E39" location="'Hyp Test Prop'!A1" display="Hypothesis"/>
    <hyperlink ref="F39" location="'Confidence Interval Proportion'!A1" display="Confidence"/>
    <hyperlink ref="G39" location="'Methods, Analysis, &amp; Source'!A1" display="Methods"/>
  </hyperlinks>
  <pageMargins left="0.75" right="0.75" top="1" bottom="1" header="0.5" footer="0.5"/>
  <pageSetup orientation="portrait" horizontalDpi="4294967292" verticalDpi="4294967292"/>
  <headerFooter>
    <oddHeader>&amp;C&amp;"Calibri,Regular"&amp;K000000Confidence Interval Proportion</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topLeftCell="B1" zoomScale="120" zoomScaleNormal="120" zoomScalePageLayoutView="120" workbookViewId="0">
      <selection activeCell="K44" sqref="K44"/>
    </sheetView>
  </sheetViews>
  <sheetFormatPr baseColWidth="10" defaultColWidth="11" defaultRowHeight="15" x14ac:dyDescent="0"/>
  <cols>
    <col min="1" max="1" width="10.1640625" hidden="1" customWidth="1"/>
    <col min="2" max="2" width="0.1640625" customWidth="1"/>
    <col min="3" max="3" width="12.6640625" customWidth="1"/>
    <col min="4" max="4" width="17.6640625" customWidth="1"/>
    <col min="5" max="5" width="19.33203125" customWidth="1"/>
    <col min="6" max="6" width="7.5" customWidth="1"/>
    <col min="7" max="7" width="9.33203125" customWidth="1"/>
  </cols>
  <sheetData>
    <row r="1" spans="1:7" ht="16.5" thickBot="1"/>
    <row r="2" spans="1:7" ht="16.5" thickBot="1">
      <c r="A2" s="2" t="s">
        <v>51</v>
      </c>
      <c r="B2" s="2" t="s">
        <v>52</v>
      </c>
      <c r="C2" s="42" t="s">
        <v>70</v>
      </c>
      <c r="D2" s="43" t="s">
        <v>39</v>
      </c>
    </row>
    <row r="3" spans="1:7" ht="16.5" thickBot="1">
      <c r="A3">
        <v>1</v>
      </c>
      <c r="B3">
        <v>1</v>
      </c>
      <c r="C3" s="44">
        <v>0.46</v>
      </c>
      <c r="D3" s="45">
        <v>5009</v>
      </c>
    </row>
    <row r="4" spans="1:7">
      <c r="A4">
        <v>1</v>
      </c>
      <c r="B4">
        <v>1</v>
      </c>
      <c r="C4" s="46" t="s">
        <v>53</v>
      </c>
      <c r="D4" s="47"/>
    </row>
    <row r="5" spans="1:7" ht="16.5" thickBot="1">
      <c r="A5">
        <v>1</v>
      </c>
      <c r="B5">
        <v>1</v>
      </c>
      <c r="C5" s="48">
        <v>0.53</v>
      </c>
      <c r="D5" s="15">
        <f>'Hypothesis Testing Data'!D12</f>
        <v>281</v>
      </c>
    </row>
    <row r="6" spans="1:7" ht="16.5" thickBot="1">
      <c r="A6">
        <v>1</v>
      </c>
      <c r="B6">
        <v>1</v>
      </c>
      <c r="C6" s="6"/>
      <c r="D6" s="16"/>
    </row>
    <row r="7" spans="1:7">
      <c r="A7">
        <v>1</v>
      </c>
      <c r="B7">
        <v>1</v>
      </c>
      <c r="C7" s="49" t="s">
        <v>54</v>
      </c>
    </row>
    <row r="8" spans="1:7" ht="16.5" thickBot="1">
      <c r="A8">
        <v>1</v>
      </c>
      <c r="B8">
        <v>1</v>
      </c>
      <c r="C8" s="50">
        <v>0.1</v>
      </c>
    </row>
    <row r="9" spans="1:7" ht="16.5" thickBot="1">
      <c r="A9">
        <v>1</v>
      </c>
      <c r="B9">
        <v>0</v>
      </c>
      <c r="C9" s="6"/>
    </row>
    <row r="10" spans="1:7">
      <c r="A10">
        <v>1</v>
      </c>
      <c r="B10">
        <v>1</v>
      </c>
      <c r="C10" s="78" t="s">
        <v>55</v>
      </c>
      <c r="D10" s="79"/>
    </row>
    <row r="11" spans="1:7" ht="16.5" thickBot="1">
      <c r="A11">
        <v>0</v>
      </c>
      <c r="B11">
        <v>0</v>
      </c>
      <c r="C11" s="80" t="str">
        <f>IF(C3&gt;C5,"← Left","Right →")</f>
        <v>Right →</v>
      </c>
      <c r="D11" s="81"/>
    </row>
    <row r="12" spans="1:7">
      <c r="A12">
        <v>0</v>
      </c>
      <c r="B12">
        <v>0</v>
      </c>
      <c r="C12" s="6"/>
      <c r="D12" s="6"/>
    </row>
    <row r="13" spans="1:7" ht="17.25" thickBot="1">
      <c r="A13">
        <v>0</v>
      </c>
      <c r="B13">
        <v>1</v>
      </c>
      <c r="C13" s="82" t="s">
        <v>56</v>
      </c>
      <c r="D13" s="83"/>
      <c r="E13" s="83"/>
    </row>
    <row r="14" spans="1:7">
      <c r="A14">
        <v>1</v>
      </c>
      <c r="B14">
        <v>1</v>
      </c>
      <c r="C14" s="51"/>
      <c r="D14" s="52" t="s">
        <v>57</v>
      </c>
      <c r="E14" s="53" t="s">
        <v>58</v>
      </c>
    </row>
    <row r="15" spans="1:7">
      <c r="A15">
        <v>1</v>
      </c>
      <c r="B15">
        <v>0</v>
      </c>
      <c r="C15" s="54" t="s">
        <v>59</v>
      </c>
      <c r="D15" s="55">
        <f>_xlfn.NORM.S.INV(C8)</f>
        <v>-1.2815515655446006</v>
      </c>
      <c r="E15" s="56">
        <f>-_xlfn.NORM.S.INV(C8)</f>
        <v>1.2815515655446006</v>
      </c>
      <c r="F15" s="6"/>
      <c r="G15" s="57"/>
    </row>
    <row r="16" spans="1:7">
      <c r="A16">
        <v>1</v>
      </c>
      <c r="B16">
        <v>1</v>
      </c>
      <c r="C16" s="54" t="s">
        <v>60</v>
      </c>
      <c r="D16" s="55">
        <f>(C5-C3)/SQRT(C3*(1-C3)/D5)</f>
        <v>2.354373735068422</v>
      </c>
      <c r="E16" s="56">
        <f>(C5-C3)/SQRT(C3*(1-C3)/D5)</f>
        <v>2.354373735068422</v>
      </c>
    </row>
    <row r="17" spans="1:5" ht="16.5" thickBot="1">
      <c r="A17">
        <v>0</v>
      </c>
      <c r="B17">
        <v>1</v>
      </c>
      <c r="C17" s="58" t="s">
        <v>61</v>
      </c>
      <c r="D17" s="59">
        <f>_xlfn.NORM.S.DIST(D16,1)</f>
        <v>0.99072302703030324</v>
      </c>
      <c r="E17" s="60">
        <f>1-_xlfn.NORM.S.DIST(D16,1)</f>
        <v>9.2769729696967618E-3</v>
      </c>
    </row>
    <row r="18" spans="1:5" ht="16.5" thickBot="1">
      <c r="A18">
        <v>0</v>
      </c>
      <c r="B18">
        <v>1</v>
      </c>
      <c r="C18" s="61"/>
      <c r="D18" s="16"/>
      <c r="E18" s="16"/>
    </row>
    <row r="19" spans="1:5" ht="16.5" thickBot="1">
      <c r="A19">
        <v>1</v>
      </c>
      <c r="B19">
        <v>1</v>
      </c>
      <c r="C19" s="42" t="s">
        <v>62</v>
      </c>
      <c r="D19" s="62" t="str">
        <f>IF(D15&gt;D16,"reject HO","Fail to Reject HO")</f>
        <v>Fail to Reject HO</v>
      </c>
      <c r="E19" s="63" t="str">
        <f>IF(E15&lt;E16,"reject HO","Fail to Reject HO")</f>
        <v>reject HO</v>
      </c>
    </row>
    <row r="20" spans="1:5">
      <c r="A20">
        <v>1</v>
      </c>
      <c r="B20">
        <v>1</v>
      </c>
    </row>
    <row r="21" spans="1:5">
      <c r="A21">
        <v>1</v>
      </c>
      <c r="B21">
        <v>1</v>
      </c>
    </row>
    <row r="22" spans="1:5">
      <c r="A22">
        <v>0</v>
      </c>
      <c r="B22">
        <v>1</v>
      </c>
    </row>
    <row r="23" spans="1:5">
      <c r="A23">
        <v>1</v>
      </c>
      <c r="B23">
        <v>1</v>
      </c>
    </row>
    <row r="24" spans="1:5">
      <c r="A24">
        <v>0</v>
      </c>
      <c r="B24">
        <v>1</v>
      </c>
    </row>
    <row r="25" spans="1:5">
      <c r="A25">
        <v>1</v>
      </c>
      <c r="B25">
        <v>0</v>
      </c>
    </row>
    <row r="26" spans="1:5">
      <c r="A26">
        <v>1</v>
      </c>
      <c r="B26">
        <v>1</v>
      </c>
    </row>
    <row r="27" spans="1:5">
      <c r="A27">
        <v>1</v>
      </c>
      <c r="B27">
        <v>1</v>
      </c>
      <c r="C27" t="s">
        <v>68</v>
      </c>
    </row>
    <row r="28" spans="1:5">
      <c r="A28">
        <v>0</v>
      </c>
      <c r="B28">
        <v>1</v>
      </c>
      <c r="C28" s="68" t="s">
        <v>69</v>
      </c>
    </row>
    <row r="29" spans="1:5">
      <c r="A29">
        <v>1</v>
      </c>
      <c r="B29">
        <v>1</v>
      </c>
    </row>
    <row r="30" spans="1:5">
      <c r="A30">
        <v>0</v>
      </c>
      <c r="B30">
        <v>1</v>
      </c>
    </row>
    <row r="31" spans="1:5">
      <c r="A31">
        <v>1</v>
      </c>
      <c r="B31">
        <v>0</v>
      </c>
    </row>
    <row r="32" spans="1:5">
      <c r="A32">
        <v>0</v>
      </c>
      <c r="B32">
        <v>1</v>
      </c>
    </row>
    <row r="33" spans="1:8">
      <c r="A33">
        <v>1</v>
      </c>
      <c r="B33">
        <v>1</v>
      </c>
    </row>
    <row r="34" spans="1:8">
      <c r="A34">
        <v>1</v>
      </c>
      <c r="B34">
        <v>0</v>
      </c>
    </row>
    <row r="35" spans="1:8">
      <c r="A35">
        <v>1</v>
      </c>
      <c r="B35">
        <v>1</v>
      </c>
    </row>
    <row r="36" spans="1:8">
      <c r="A36">
        <v>1</v>
      </c>
      <c r="B36">
        <v>1</v>
      </c>
    </row>
    <row r="37" spans="1:8">
      <c r="A37">
        <v>1</v>
      </c>
      <c r="B37">
        <v>1</v>
      </c>
    </row>
    <row r="38" spans="1:8">
      <c r="A38">
        <v>1</v>
      </c>
      <c r="B38">
        <v>1</v>
      </c>
    </row>
    <row r="39" spans="1:8">
      <c r="A39">
        <v>1</v>
      </c>
      <c r="B39">
        <v>1</v>
      </c>
    </row>
    <row r="40" spans="1:8">
      <c r="A40">
        <v>1</v>
      </c>
      <c r="B40">
        <v>1</v>
      </c>
    </row>
    <row r="41" spans="1:8">
      <c r="A41">
        <v>1</v>
      </c>
      <c r="B41">
        <v>0</v>
      </c>
    </row>
    <row r="42" spans="1:8">
      <c r="A42">
        <v>1</v>
      </c>
      <c r="B42">
        <v>0</v>
      </c>
    </row>
    <row r="43" spans="1:8">
      <c r="A43">
        <v>1</v>
      </c>
      <c r="B43">
        <v>1</v>
      </c>
      <c r="C43" s="84" t="s">
        <v>79</v>
      </c>
      <c r="D43" s="84" t="s">
        <v>85</v>
      </c>
      <c r="E43" s="84" t="s">
        <v>80</v>
      </c>
      <c r="F43" s="84" t="s">
        <v>81</v>
      </c>
      <c r="G43" s="84" t="s">
        <v>82</v>
      </c>
      <c r="H43" s="84" t="s">
        <v>83</v>
      </c>
    </row>
    <row r="44" spans="1:8">
      <c r="A44">
        <v>1</v>
      </c>
      <c r="B44">
        <v>1</v>
      </c>
      <c r="H44" s="84" t="s">
        <v>84</v>
      </c>
    </row>
    <row r="45" spans="1:8">
      <c r="A45">
        <v>1</v>
      </c>
      <c r="B45">
        <v>1</v>
      </c>
    </row>
    <row r="46" spans="1:8">
      <c r="A46">
        <v>0</v>
      </c>
      <c r="B46">
        <v>1</v>
      </c>
    </row>
    <row r="47" spans="1:8">
      <c r="A47">
        <v>0</v>
      </c>
      <c r="B47">
        <v>0</v>
      </c>
    </row>
    <row r="48" spans="1:8">
      <c r="A48">
        <v>1</v>
      </c>
      <c r="B48">
        <v>1</v>
      </c>
    </row>
    <row r="49" spans="1:2">
      <c r="A49">
        <v>1</v>
      </c>
      <c r="B49">
        <v>1</v>
      </c>
    </row>
    <row r="50" spans="1:2">
      <c r="A50">
        <v>0</v>
      </c>
      <c r="B50">
        <v>1</v>
      </c>
    </row>
    <row r="51" spans="1:2">
      <c r="A51">
        <v>0</v>
      </c>
      <c r="B51">
        <v>0</v>
      </c>
    </row>
    <row r="52" spans="1:2">
      <c r="A52">
        <v>0</v>
      </c>
      <c r="B52">
        <v>1</v>
      </c>
    </row>
    <row r="53" spans="1:2">
      <c r="A53">
        <v>1</v>
      </c>
      <c r="B53">
        <v>1</v>
      </c>
    </row>
    <row r="54" spans="1:2">
      <c r="A54">
        <v>1</v>
      </c>
      <c r="B54">
        <v>0</v>
      </c>
    </row>
    <row r="55" spans="1:2">
      <c r="A55">
        <v>0</v>
      </c>
      <c r="B55">
        <v>1</v>
      </c>
    </row>
    <row r="56" spans="1:2">
      <c r="A56">
        <v>1</v>
      </c>
      <c r="B56">
        <v>0</v>
      </c>
    </row>
    <row r="57" spans="1:2">
      <c r="A57">
        <v>1</v>
      </c>
      <c r="B57">
        <v>1</v>
      </c>
    </row>
    <row r="58" spans="1:2">
      <c r="A58">
        <v>0</v>
      </c>
      <c r="B58">
        <v>1</v>
      </c>
    </row>
    <row r="59" spans="1:2">
      <c r="B59">
        <v>1</v>
      </c>
    </row>
    <row r="60" spans="1:2">
      <c r="B60">
        <v>1</v>
      </c>
    </row>
    <row r="61" spans="1:2">
      <c r="B61">
        <v>1</v>
      </c>
    </row>
    <row r="62" spans="1:2">
      <c r="B62">
        <v>0</v>
      </c>
    </row>
    <row r="63" spans="1:2">
      <c r="B63">
        <v>0</v>
      </c>
    </row>
    <row r="64" spans="1:2">
      <c r="B64">
        <v>1</v>
      </c>
    </row>
  </sheetData>
  <mergeCells count="3">
    <mergeCell ref="C10:D10"/>
    <mergeCell ref="C11:D11"/>
    <mergeCell ref="C13:E13"/>
  </mergeCells>
  <phoneticPr fontId="3" type="noConversion"/>
  <conditionalFormatting sqref="D19">
    <cfRule type="cellIs" dxfId="9" priority="5" operator="equal">
      <formula>"Reject HO"</formula>
    </cfRule>
    <cfRule type="cellIs" dxfId="8" priority="7" operator="equal">
      <formula>"Fail to Reject HO"</formula>
    </cfRule>
    <cfRule type="cellIs" dxfId="7" priority="8" operator="equal">
      <formula>"Reject HO"</formula>
    </cfRule>
    <cfRule type="containsText" dxfId="6" priority="10" operator="containsText" text="Fail to Reject HO">
      <formula>NOT(ISERROR(SEARCH("Fail to Reject HO",D19)))</formula>
    </cfRule>
  </conditionalFormatting>
  <conditionalFormatting sqref="E19">
    <cfRule type="cellIs" dxfId="5" priority="4" operator="equal">
      <formula>"Reject HO"</formula>
    </cfRule>
    <cfRule type="cellIs" dxfId="4" priority="6" operator="equal">
      <formula>"Fail to Reject HO"</formula>
    </cfRule>
    <cfRule type="cellIs" dxfId="3" priority="9" operator="equal">
      <formula>"Fail to Reject HO"</formula>
    </cfRule>
  </conditionalFormatting>
  <conditionalFormatting sqref="C11:D11">
    <cfRule type="cellIs" dxfId="2" priority="1" operator="equal">
      <formula>"← Left"</formula>
    </cfRule>
    <cfRule type="cellIs" dxfId="1" priority="2" operator="equal">
      <formula>"Right →"</formula>
    </cfRule>
    <cfRule type="cellIs" dxfId="0" priority="3" operator="equal">
      <formula>"Right →"</formula>
    </cfRule>
  </conditionalFormatting>
  <dataValidations count="1">
    <dataValidation type="decimal" allowBlank="1" showInputMessage="1" showErrorMessage="1" prompt="Please insert decimal here. :)_x000a__x000a_Range:0-1" sqref="C8:C9">
      <formula1>0</formula1>
      <formula2>1</formula2>
    </dataValidation>
  </dataValidations>
  <hyperlinks>
    <hyperlink ref="C28" r:id="rId1"/>
    <hyperlink ref="C43" location="'Table of Contents'!A1" display="Home"/>
    <hyperlink ref="D43" location="data!A1" display="Data"/>
    <hyperlink ref="E43" location="'Hyp Test Prop'!A1" display="Graphs"/>
    <hyperlink ref="F43" location="'Hypothesis Testing Data'!A1" display="Survey"/>
    <hyperlink ref="G43" location="'Hyp Test Prop'!A1" display="Hypothesis"/>
    <hyperlink ref="H43" location="'Confidence Interval Proportion'!A1" display="Confidence"/>
    <hyperlink ref="H44" location="'Methods, Analysis, &amp; Source'!A1" display="Methods"/>
  </hyperlinks>
  <pageMargins left="0.7" right="0.7" top="0.75" bottom="0.75" header="0.3" footer="0.3"/>
  <pageSetup orientation="portrait"/>
  <headerFooter>
    <oddHeader xml:space="preserve">&amp;C&amp;"-,Bold"Hypothesis Test Proportion
</oddHeader>
    <oddFooter>&amp;C&amp;"-,Bold"copyright 2018 stats lab YO!
Don't Believe The Hype</oddFooter>
  </headerFooter>
  <drawing r:id="rId2"/>
  <extLst>
    <ext xmlns:mx="http://schemas.microsoft.com/office/mac/excel/2008/main" uri="{64002731-A6B0-56B0-2670-7721B7C09600}">
      <mx:PLV Mode="0" OnePage="1"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abSelected="1" view="pageLayout" zoomScale="71" zoomScaleNormal="190" zoomScalePageLayoutView="190" workbookViewId="0">
      <selection activeCell="F24" sqref="F24"/>
    </sheetView>
  </sheetViews>
  <sheetFormatPr baseColWidth="10" defaultColWidth="8.83203125" defaultRowHeight="15" x14ac:dyDescent="0"/>
  <cols>
    <col min="1" max="1" width="13.5" customWidth="1"/>
    <col min="5" max="5" width="14.1640625" customWidth="1"/>
    <col min="6" max="6" width="10.6640625" customWidth="1"/>
  </cols>
  <sheetData>
    <row r="1" spans="1:8">
      <c r="A1" t="s">
        <v>75</v>
      </c>
    </row>
    <row r="3" spans="1:8" ht="44" customHeight="1">
      <c r="A3" s="70" t="s">
        <v>74</v>
      </c>
      <c r="B3" s="70"/>
      <c r="C3" s="70"/>
      <c r="D3" s="70"/>
      <c r="E3" s="70"/>
      <c r="F3" s="70"/>
      <c r="G3" s="70"/>
      <c r="H3" s="70"/>
    </row>
    <row r="4" spans="1:8" ht="49" customHeight="1">
      <c r="A4" s="70" t="s">
        <v>66</v>
      </c>
      <c r="B4" s="70"/>
      <c r="C4" s="70"/>
      <c r="D4" s="70"/>
      <c r="E4" s="70"/>
      <c r="F4" s="70"/>
      <c r="G4" s="70"/>
      <c r="H4" s="70"/>
    </row>
    <row r="5" spans="1:8" ht="37.5" customHeight="1">
      <c r="A5" s="70" t="s">
        <v>72</v>
      </c>
      <c r="B5" s="70"/>
      <c r="C5" s="70"/>
      <c r="D5" s="70"/>
      <c r="E5" s="70"/>
      <c r="F5" s="70"/>
      <c r="G5" s="70"/>
      <c r="H5" s="70"/>
    </row>
    <row r="6" spans="1:8" ht="8" customHeight="1"/>
    <row r="7" spans="1:8" ht="107.25" customHeight="1">
      <c r="A7" s="70" t="s">
        <v>71</v>
      </c>
      <c r="B7" s="70"/>
      <c r="C7" s="70"/>
      <c r="D7" s="70"/>
      <c r="E7" s="70"/>
      <c r="F7" s="70"/>
      <c r="G7" s="70"/>
      <c r="H7" s="70"/>
    </row>
    <row r="8" spans="1:8" ht="43" customHeight="1">
      <c r="A8" s="70" t="s">
        <v>86</v>
      </c>
      <c r="B8" s="70"/>
      <c r="C8" s="70"/>
      <c r="D8" s="70"/>
      <c r="E8" s="70"/>
      <c r="F8" s="70"/>
      <c r="G8" s="70"/>
      <c r="H8" s="70"/>
    </row>
    <row r="9" spans="1:8" ht="41" customHeight="1">
      <c r="A9" s="70" t="s">
        <v>87</v>
      </c>
      <c r="B9" s="70"/>
      <c r="C9" s="70"/>
      <c r="D9" s="70"/>
      <c r="E9" s="70"/>
      <c r="F9" s="70"/>
      <c r="G9" s="70"/>
      <c r="H9" s="70"/>
    </row>
    <row r="28" spans="1:7">
      <c r="A28" s="84" t="s">
        <v>79</v>
      </c>
      <c r="B28" s="84" t="s">
        <v>85</v>
      </c>
      <c r="C28" s="84" t="s">
        <v>80</v>
      </c>
      <c r="D28" s="84" t="s">
        <v>81</v>
      </c>
      <c r="E28" s="84" t="s">
        <v>82</v>
      </c>
      <c r="F28" s="84" t="s">
        <v>83</v>
      </c>
      <c r="G28" s="84" t="s">
        <v>84</v>
      </c>
    </row>
  </sheetData>
  <mergeCells count="6">
    <mergeCell ref="A3:H3"/>
    <mergeCell ref="A4:H4"/>
    <mergeCell ref="A5:H5"/>
    <mergeCell ref="A7:H7"/>
    <mergeCell ref="A8:H8"/>
    <mergeCell ref="A9:H9"/>
  </mergeCells>
  <phoneticPr fontId="3" type="noConversion"/>
  <hyperlinks>
    <hyperlink ref="A28" location="'Table of Contents'!A1" display="Home"/>
    <hyperlink ref="B28" location="data!A1" display="Data"/>
    <hyperlink ref="C28" location="'Methods, Analysis, &amp; Source'!A1" display="Graphs"/>
    <hyperlink ref="D28" location="'Hypothesis Testing Data'!A1" display="Survey"/>
    <hyperlink ref="E28" location="'Hyp Test Prop'!A1" display="Hypothesis"/>
    <hyperlink ref="F28" location="'Confidence Interval Proportion'!A1" display="Confidence"/>
    <hyperlink ref="G28" location="'Methods, Analysis, &amp; Source'!A1" display="Methods"/>
  </hyperlinks>
  <pageMargins left="0.7" right="0.7" top="0.75" bottom="0.75" header="0.3" footer="0.3"/>
  <pageSetup orientation="portrait"/>
  <headerFooter>
    <oddHeader>&amp;C&amp;"-,Bold"Method and Source of the Data</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data</vt:lpstr>
      <vt:lpstr>Top 10 Drugs Graph</vt:lpstr>
      <vt:lpstr>Hypothesis Testing Data</vt:lpstr>
      <vt:lpstr>Confidence Interval Proportion</vt:lpstr>
      <vt:lpstr>Hyp Test Prop</vt:lpstr>
      <vt:lpstr>Methods, Analysis, &amp; Source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 M@uryo</dc:creator>
  <cp:lastModifiedBy>Super M@uryo</cp:lastModifiedBy>
  <cp:lastPrinted>2017-12-06T17:22:23Z</cp:lastPrinted>
  <dcterms:created xsi:type="dcterms:W3CDTF">2017-11-23T12:02:55Z</dcterms:created>
  <dcterms:modified xsi:type="dcterms:W3CDTF">2017-12-07T01:27:06Z</dcterms:modified>
</cp:coreProperties>
</file>